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.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643781b9060b4e06" Type="http://schemas.microsoft.com/office/2007/relationships/ui/extensibility" Target="customUI/customUI14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C:\Users\dzwt1\Desktop\"/>
    </mc:Choice>
  </mc:AlternateContent>
  <xr:revisionPtr revIDLastSave="0" documentId="13_ncr:1_{59281BB5-6C05-49CF-8ED8-91A92BCAB1E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esja zima" sheetId="1" r:id="rId1"/>
    <sheet name="ukr" sheetId="4" state="veryHidden" r:id="rId2"/>
  </sheets>
  <definedNames>
    <definedName name="adresDoWydruku">ukr!$AE$1</definedName>
    <definedName name="BrakNauczyciela">ukr!$E$22</definedName>
    <definedName name="czy_wpisz">ukr!$E$27</definedName>
    <definedName name="Filtrowany_semestr">#REF!</definedName>
    <definedName name="Filtrowany_wydział">#REF!</definedName>
    <definedName name="Ile_os_z_UOP">ukr!$E$10</definedName>
    <definedName name="ileosóbOpracę">ukr!$E$33</definedName>
    <definedName name="lewyWpisz">ukr!$E$29</definedName>
    <definedName name="Lista_nauczycieli">#REF!</definedName>
    <definedName name="ListaUCP">OFFSET(ukr!$A$1,,,Ile_os_z_UOP,1)</definedName>
    <definedName name="ListaUOpracę">_xlfn._xlws.FILTER(#REF!,#REF!="umowa o pracę")</definedName>
    <definedName name="Nauczyciele">#REF!</definedName>
    <definedName name="nr_miesięcy">#REF!</definedName>
    <definedName name="osoba_na_wydziale">ukr!$E$20</definedName>
    <definedName name="OsobaSprawozdanie">#REF!</definedName>
    <definedName name="OsobaWnioskowana">#REF!</definedName>
    <definedName name="OsobaWnioskowana2">#REF!</definedName>
    <definedName name="prawyWpisz">ukr!$E$31</definedName>
    <definedName name="PrzydziałDlaOsoby">ukr!$E$2</definedName>
    <definedName name="Przydzielonogodzin">ukr!$E$16</definedName>
    <definedName name="PW">OFFSET('sesja zima'!#REF!,0,0,COUNTA(TabelaPrzydziałyW[Wydział]),26)</definedName>
    <definedName name="Rok_start">#REF!</definedName>
    <definedName name="semestr">#REF!</definedName>
    <definedName name="semestr2">#REF!</definedName>
    <definedName name="SemestrWybór">#REF!</definedName>
    <definedName name="Skróty_Wydziałów">#REF!</definedName>
    <definedName name="Sprprzydział">ukr!$E$18</definedName>
    <definedName name="strona_w_hurcie">ukr!$E$24</definedName>
    <definedName name="Suma_propozycja">#REF!</definedName>
    <definedName name="Suma_sprawozdanie">#REF!</definedName>
    <definedName name="Suma_wniosek">#REF!</definedName>
    <definedName name="Szacowany_czas_operacji">ukr!$E$12</definedName>
    <definedName name="TablicaPrzydział">_xlfn._xlws.FILTER(TabelaPrzydziałyW[],TabelaPrzydziałyW[Nazwisko imię oraz (tytuł wpisany w nawias)]=OsobaWnioskowana2)</definedName>
    <definedName name="TablicaSprawozdanie">_xlfn._xlws.FILTER(TabelaPrzydziałyW[],TabelaPrzydziałyW[Nazwisko imię oraz (tytuł wpisany w nawias)]=OsobaSprawozdanie)</definedName>
    <definedName name="TablicaWniosek">_xlfn._xlws.FILTER(TabelaPrzydziałyW[],TabelaPrzydziałyW[Nazwisko imię oraz (tytuł wpisany w nawias)]=OsobaWnioskowana)</definedName>
    <definedName name="Tytuły">#REF!</definedName>
    <definedName name="UnikatoweHurt">_xlfn._xlws.FILTER(_xlfn.UNIQUE(#REF!,,0),_xlfn.UNIQUE(#REF!,,0)&lt;&gt;0)</definedName>
    <definedName name="WierszOsobyZUOP">ukr!$E$14</definedName>
    <definedName name="WnioskowanyLista">IFERROR(IF(INDEX(TabelaPrzydziałyW[Nazwisko imię oraz (tytuł wpisany w nawias)],ROW(#REF!),1)=OsobaWnioskowana,ROW(#REF!),5000),5000)</definedName>
    <definedName name="wpis_umowa">ukr!$Z$5</definedName>
    <definedName name="Wydział">ukr!$E$6</definedName>
    <definedName name="Wydział_macierzysty">ukr!$E$4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" i="4" l="1"/>
  <c r="W3" i="4"/>
  <c r="W4" i="4"/>
  <c r="W5" i="4"/>
  <c r="W6" i="4"/>
  <c r="W7" i="4"/>
  <c r="W8" i="4"/>
  <c r="W9" i="4"/>
  <c r="W10" i="4"/>
  <c r="W11" i="4"/>
  <c r="W12" i="4"/>
  <c r="W13" i="4"/>
  <c r="W14" i="4"/>
  <c r="V2" i="4" a="1"/>
  <c r="V2" i="4" s="1"/>
  <c r="V3" i="4" a="1"/>
  <c r="V3" i="4" s="1"/>
  <c r="V4" i="4" a="1"/>
  <c r="V4" i="4" s="1"/>
  <c r="V5" i="4" a="1"/>
  <c r="V5" i="4" s="1"/>
  <c r="V6" i="4" a="1"/>
  <c r="V6" i="4" s="1"/>
  <c r="V7" i="4" a="1"/>
  <c r="V7" i="4" s="1"/>
  <c r="V8" i="4" a="1"/>
  <c r="V8" i="4" s="1"/>
  <c r="V9" i="4" a="1"/>
  <c r="V9" i="4" s="1"/>
  <c r="V10" i="4" a="1"/>
  <c r="V10" i="4" s="1"/>
  <c r="V11" i="4" a="1"/>
  <c r="V11" i="4" s="1"/>
  <c r="V12" i="4" a="1"/>
  <c r="V12" i="4" s="1"/>
  <c r="V13" i="4" a="1"/>
  <c r="V13" i="4" s="1"/>
  <c r="V14" i="4" a="1"/>
  <c r="V14" i="4" s="1"/>
  <c r="S14" i="4"/>
  <c r="Z21" i="4" l="1" a="1"/>
  <c r="Z21" i="4" s="1"/>
  <c r="E10" i="4" l="1"/>
  <c r="H8" i="4"/>
  <c r="E31" i="4" l="1"/>
  <c r="E29" i="4"/>
  <c r="E24" i="4" l="1"/>
  <c r="S2" i="4" l="1"/>
  <c r="S3" i="4"/>
  <c r="S4" i="4"/>
  <c r="S5" i="4"/>
  <c r="S6" i="4"/>
  <c r="S7" i="4"/>
  <c r="S8" i="4"/>
  <c r="S9" i="4"/>
  <c r="S10" i="4"/>
  <c r="S11" i="4"/>
  <c r="S12" i="4"/>
  <c r="S13" i="4"/>
  <c r="AE1" i="4" l="1"/>
  <c r="E14" i="4" l="1"/>
  <c r="AA2" i="4" l="1"/>
  <c r="Z2" i="4"/>
  <c r="A1" i="4" a="1"/>
  <c r="A1" i="4" s="1"/>
  <c r="E33" i="4"/>
  <c r="E22" i="4" a="1"/>
  <c r="E22" i="4" s="1"/>
  <c r="AA8" i="4" l="1"/>
  <c r="AD2" i="4"/>
  <c r="AB2" i="4"/>
  <c r="AC2" i="4"/>
  <c r="AB9" i="4"/>
  <c r="Z5" i="4" l="1"/>
  <c r="E16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<sst xmlns="http://schemas.openxmlformats.org/spreadsheetml/2006/main" count="1965" uniqueCount="326">
  <si>
    <t>sesja egzaminacyjna i poprawkowa 2025/26 semestr zimowy</t>
  </si>
  <si>
    <t>Wydział</t>
  </si>
  <si>
    <t>Forma studiów</t>
  </si>
  <si>
    <t>Rok studiów</t>
  </si>
  <si>
    <t>Kierunek</t>
  </si>
  <si>
    <t>Semestr</t>
  </si>
  <si>
    <t>specjalność 1</t>
  </si>
  <si>
    <t>Specjalność 2</t>
  </si>
  <si>
    <t>Nr/ Gr. przedmiotów</t>
  </si>
  <si>
    <t>Przedmiot</t>
  </si>
  <si>
    <r>
      <t>Nazwisko imię oraz (</t>
    </r>
    <r>
      <rPr>
        <b/>
        <sz val="9"/>
        <rFont val="Arial"/>
        <family val="2"/>
        <charset val="238"/>
      </rPr>
      <t>tytuł</t>
    </r>
    <r>
      <rPr>
        <sz val="9"/>
        <rFont val="Arial"/>
        <family val="2"/>
        <charset val="238"/>
      </rPr>
      <t xml:space="preserve"> wpisany w nawias)</t>
    </r>
  </si>
  <si>
    <t>data egzaminu</t>
  </si>
  <si>
    <t>godzina</t>
  </si>
  <si>
    <t>sala</t>
  </si>
  <si>
    <t>data egzaminu poprawkowego</t>
  </si>
  <si>
    <t xml:space="preserve"> godzina</t>
  </si>
  <si>
    <t xml:space="preserve">sala </t>
  </si>
  <si>
    <t>WT</t>
  </si>
  <si>
    <t>ns</t>
  </si>
  <si>
    <t>I</t>
  </si>
  <si>
    <t>Z</t>
  </si>
  <si>
    <t>PiESK</t>
  </si>
  <si>
    <t>administrowanie usługami w chmurze wykład</t>
  </si>
  <si>
    <t>Winiarski Piotr (mgr inż.)</t>
  </si>
  <si>
    <t>na ostatnich zajęciach</t>
  </si>
  <si>
    <t>s</t>
  </si>
  <si>
    <t>Algorytmy i struktury danych wykład</t>
  </si>
  <si>
    <t>Prochacki Szymon (mgr inż.)</t>
  </si>
  <si>
    <t>Architektura komputerów wykład</t>
  </si>
  <si>
    <t>Ochin Evgeny (prof. dr hab. inż.)</t>
  </si>
  <si>
    <t>7/6</t>
  </si>
  <si>
    <t>z</t>
  </si>
  <si>
    <t>EN</t>
  </si>
  <si>
    <t>audyt energetyczny wykład</t>
  </si>
  <si>
    <t>Lamorski Bartosz (inż.)</t>
  </si>
  <si>
    <t>E</t>
  </si>
  <si>
    <t>automatyzacja procesów energetycznych wykład</t>
  </si>
  <si>
    <t>Wawszczak Andrzej (dr inż.)</t>
  </si>
  <si>
    <t>23/7</t>
  </si>
  <si>
    <t>MiBM II</t>
  </si>
  <si>
    <t>Badania statystyczne w technice wykład</t>
  </si>
  <si>
    <t>Szczuciński Przemysław (dr)</t>
  </si>
  <si>
    <t>ENII</t>
  </si>
  <si>
    <t>MiBM</t>
  </si>
  <si>
    <t>Chemia wykład</t>
  </si>
  <si>
    <t>Kurasiński Tomasz (dr inż.)</t>
  </si>
  <si>
    <t>S</t>
  </si>
  <si>
    <t>IŚ</t>
  </si>
  <si>
    <t>chemia środowiska wykład</t>
  </si>
  <si>
    <t>Eksploatacia i nazdór nad instalacjami i urządzeniami energetycznymi wykład</t>
  </si>
  <si>
    <t>Stefanowicz Konrad (mgr inż.)</t>
  </si>
  <si>
    <t>1/6</t>
  </si>
  <si>
    <t>Elektroenergetyka cieplna wykład</t>
  </si>
  <si>
    <t>ZTE</t>
  </si>
  <si>
    <t>elektromechaniczne systemy napędowe wykład</t>
  </si>
  <si>
    <t>Barski Robert (dr inż.)</t>
  </si>
  <si>
    <t>ZTŚ</t>
  </si>
  <si>
    <t>elektromobilność wykład</t>
  </si>
  <si>
    <t>AiR</t>
  </si>
  <si>
    <t>elementy sztucznej inteligencji wykład</t>
  </si>
  <si>
    <t>Becker Jarosław (dr hab.)</t>
  </si>
  <si>
    <t>energetyczne wykorzystanie odpadów i bioodpadów wykład</t>
  </si>
  <si>
    <t>Fizyka wykład</t>
  </si>
  <si>
    <t>Kostrzewa Joanna (mgr inż.)</t>
  </si>
  <si>
    <t>101/6</t>
  </si>
  <si>
    <t>Gospodarka i sysyemy energetyczne  wykład</t>
  </si>
  <si>
    <t>Klek Krzysztof (mgr inż.)</t>
  </si>
  <si>
    <t>001/2</t>
  </si>
  <si>
    <t>Grafika inżynierska wykład</t>
  </si>
  <si>
    <t>Jasiński Marcin (dr inż.)</t>
  </si>
  <si>
    <t>Grafika komputerowa wykład</t>
  </si>
  <si>
    <t>Kannchen Marek (dr inż.)</t>
  </si>
  <si>
    <t>A</t>
  </si>
  <si>
    <t>Hydrauliczne urządzenia automatyki wykład</t>
  </si>
  <si>
    <t>Puzio Piotr (mgr inż.)</t>
  </si>
  <si>
    <t>NTPiSK</t>
  </si>
  <si>
    <t>infrastruktura korporacyjna, bezpieczeństwo i automatyzacja wykład</t>
  </si>
  <si>
    <t>Lemieszewski Łukasz (dr inż.)</t>
  </si>
  <si>
    <t>instrumentalne metody analityczne wykład</t>
  </si>
  <si>
    <t>inteligencja maszynowa i zarządzanie wiedzą wykład</t>
  </si>
  <si>
    <t>INF II</t>
  </si>
  <si>
    <t>Ioibd</t>
  </si>
  <si>
    <t>Inteligentne, hybrydowe systemy wspomagania decyzji wykład</t>
  </si>
  <si>
    <t>on line</t>
  </si>
  <si>
    <t>inżynieria wytwarzania wykład</t>
  </si>
  <si>
    <t>Jakubus Aneta (dr inż.)</t>
  </si>
  <si>
    <t>Iot w inżynierii środowiska wykład</t>
  </si>
  <si>
    <t>Krzywicki Kazimierz (dr inż.)</t>
  </si>
  <si>
    <t>Język angielski</t>
  </si>
  <si>
    <t>Surma Grzegorz (mgr)</t>
  </si>
  <si>
    <t>Januchowski Wojciech (mgr)</t>
  </si>
  <si>
    <t>NS</t>
  </si>
  <si>
    <t>R</t>
  </si>
  <si>
    <t>komputerowe wspomaganie projektowania  wykład</t>
  </si>
  <si>
    <t>Karasiński Artur (mgr inż.)</t>
  </si>
  <si>
    <t>Komputerowe wspomaganie projektowania (CAD) wykład</t>
  </si>
  <si>
    <t>konfiguracja usług sieciowych wykład</t>
  </si>
  <si>
    <t>Remiszewski Grzegorz (mgr inż.)</t>
  </si>
  <si>
    <t>kontrola i audyt zasobów informatycznych wykład</t>
  </si>
  <si>
    <t>Plecka Przemysław (dr inż.)</t>
  </si>
  <si>
    <t>Kotły parowe wykład</t>
  </si>
  <si>
    <t>Laboratorium inżynierskie wykład</t>
  </si>
  <si>
    <t>magazyny energii wykład</t>
  </si>
  <si>
    <t>Spalik Mariola (dr inż.)</t>
  </si>
  <si>
    <t>marketing dla inżynierów wykład</t>
  </si>
  <si>
    <t>Staszak Paweł (dr)</t>
  </si>
  <si>
    <t>Maszyny i napędy elektryczne wykład</t>
  </si>
  <si>
    <t>Podhajecki Jerzy (dr inż.)</t>
  </si>
  <si>
    <t>104/6</t>
  </si>
  <si>
    <t>Materiałoznawstwo wykład</t>
  </si>
  <si>
    <t>Konstanciak Anna (dr hab. inż.)</t>
  </si>
  <si>
    <t>Mechanika płynów wykład</t>
  </si>
  <si>
    <t>Szymczyk Janusz (prof. dr hab. Inż.)</t>
  </si>
  <si>
    <t>Mechanika techniczna II wykład</t>
  </si>
  <si>
    <t>Gutowski Paweł (dr hab. inż.)</t>
  </si>
  <si>
    <t>10:00-12:00</t>
  </si>
  <si>
    <t>103/6</t>
  </si>
  <si>
    <t>AiRII</t>
  </si>
  <si>
    <t>Metody maszynowego uczenia w systemach analityczno-decyzyjnych  wykład</t>
  </si>
  <si>
    <t>Metody maszynowego uczenia w systemach analityczno-decyzyjnych wykład</t>
  </si>
  <si>
    <t>ZPP</t>
  </si>
  <si>
    <t>metody sterowania i kontroli jakości w produkcji i usługach wykład</t>
  </si>
  <si>
    <t>Włażewski Grzegorz (mgr inż.)</t>
  </si>
  <si>
    <t>Metodyka pracy naukowej i badawczej wykład</t>
  </si>
  <si>
    <t>Urbaniak Mirosław (prof. dr hab. inż.)</t>
  </si>
  <si>
    <t>miernictwo przemysłowe wykład</t>
  </si>
  <si>
    <t>modelowanie procesów energetycznych wykład</t>
  </si>
  <si>
    <t>modelowanie systemów przemysłowych wykład</t>
  </si>
  <si>
    <t>Czerwiec Tomasz (mgr inż.)</t>
  </si>
  <si>
    <t>UiSM</t>
  </si>
  <si>
    <t>modelowanie systemów sterowania wykład</t>
  </si>
  <si>
    <t>Zając Wojciech (dr inż.)</t>
  </si>
  <si>
    <t>modernizacja maszyn energetycznych wykład</t>
  </si>
  <si>
    <t>IPMiU</t>
  </si>
  <si>
    <t>Napędy maszyn i urządzeń technicznych  wykład</t>
  </si>
  <si>
    <t>Narzędzia analizy matematycznej wykład</t>
  </si>
  <si>
    <t>Różański Rafał (dr)</t>
  </si>
  <si>
    <t>109/5</t>
  </si>
  <si>
    <t>109/6</t>
  </si>
  <si>
    <t>Narzędzia e-commerce wykład</t>
  </si>
  <si>
    <t>Adamus Ewa (dr inż.)</t>
  </si>
  <si>
    <t xml:space="preserve">TA </t>
  </si>
  <si>
    <t>narzędzia internetu rzeczy wykład</t>
  </si>
  <si>
    <t>narzędzia Lean Manufacturing w inżynierii zarządzania wykład</t>
  </si>
  <si>
    <t>Bieruta Grzegorz (mgr inż.)</t>
  </si>
  <si>
    <t>nowoczesne aplikacje internetowe wykład</t>
  </si>
  <si>
    <t>Petri Grzegorz (mgr inż.)</t>
  </si>
  <si>
    <t>PPiT</t>
  </si>
  <si>
    <t>obróbka plastyczna metali wykład</t>
  </si>
  <si>
    <t>obróbka wiórowa i ścierna wykład</t>
  </si>
  <si>
    <t>obsługa systemów linux/unix wykład</t>
  </si>
  <si>
    <t>206/6</t>
  </si>
  <si>
    <t>ocena oddziaływania na środowisko wykład</t>
  </si>
  <si>
    <t>"0" 24.01.2026  07.02.2026</t>
  </si>
  <si>
    <t>Ochrona danych osobowych wykład</t>
  </si>
  <si>
    <t>ochrona środowiska w energetyce wykład</t>
  </si>
  <si>
    <t>10:00-11:00</t>
  </si>
  <si>
    <t>108/6</t>
  </si>
  <si>
    <t>operacacje cyberbezpieczeństwa wykład</t>
  </si>
  <si>
    <t>operacje cyberbezpieczeństwa wykład</t>
  </si>
  <si>
    <t>Oprzyrządowanie technologicze obróbki metali wykład</t>
  </si>
  <si>
    <t>podstawy automatyki wykład</t>
  </si>
  <si>
    <t>Andrzejewski Grzegorz (dr inż.)</t>
  </si>
  <si>
    <t>Podstawy automatyki wykład</t>
  </si>
  <si>
    <t>podstawy elektroenergetyki wykład</t>
  </si>
  <si>
    <t>Podstawy elektrotechniki i elektroniki wykład</t>
  </si>
  <si>
    <t>Kawecka Elżbieta (dr inż.)</t>
  </si>
  <si>
    <t>podstawy energetyki jądrowej i wodorowej wykład</t>
  </si>
  <si>
    <t>Podstawy inżynierii odwrotnej wykład</t>
  </si>
  <si>
    <t>Podstawy kreatywności wykład</t>
  </si>
  <si>
    <t>Podstawy matematyki wykład</t>
  </si>
  <si>
    <t>Podstawy mechatroniki wykład</t>
  </si>
  <si>
    <t>Podstawy odlewnictwa wykład</t>
  </si>
  <si>
    <t>Soiński Marek (prof. dr hab. inż.)</t>
  </si>
  <si>
    <t>podstawy programowania obrabiarek sterowanych numerycznie wykład</t>
  </si>
  <si>
    <t>Samulski Rafał (mgr inż.)</t>
  </si>
  <si>
    <t>027/7</t>
  </si>
  <si>
    <t>Podstawy technologii energetycznych  wykład</t>
  </si>
  <si>
    <t>Stachel Aleksander (prof. dr hab. inż.)</t>
  </si>
  <si>
    <t>Podstawy technologii maszyn wykład</t>
  </si>
  <si>
    <t>9:00-10:30</t>
  </si>
  <si>
    <t>204/6</t>
  </si>
  <si>
    <t>pomiary energetyczne wykład</t>
  </si>
  <si>
    <t>Praktyczne aspekty doboru technologii wytwarzania wykład</t>
  </si>
  <si>
    <t>Piekarski Bogdan (prof. dr hab. inż.)</t>
  </si>
  <si>
    <t>Programowalne systemy radiowe SDR</t>
  </si>
  <si>
    <t>programowanie internetowe wykład</t>
  </si>
  <si>
    <t>programowanie obiektowe wykład</t>
  </si>
  <si>
    <t>TA</t>
  </si>
  <si>
    <t>programowanie w języku PYTHON wykład</t>
  </si>
  <si>
    <t>Projekt inżynierski wykład</t>
  </si>
  <si>
    <t>projekt inżynierski konstrukcyjny wykład</t>
  </si>
  <si>
    <t>projekt inżynierski wdrożeniowy wykład</t>
  </si>
  <si>
    <t>Wójcik Ryszard (prof. dr hab. inż.)</t>
  </si>
  <si>
    <t>Projekt konstrukcyjny wykład</t>
  </si>
  <si>
    <t>projekt zespołowy sieci komputerowych wykład</t>
  </si>
  <si>
    <t>Kiecana Maciej (dr)</t>
  </si>
  <si>
    <t>projekt zespołowy z tworzenia aplikacji wykład</t>
  </si>
  <si>
    <t>projektowanie baz danych wykład</t>
  </si>
  <si>
    <t>Krakowiak Magdalena (dr inż.)</t>
  </si>
  <si>
    <t>Projektowanie przemysłowe wykład</t>
  </si>
  <si>
    <t>projektowanie serwisów komputerowych wykład</t>
  </si>
  <si>
    <t>projektowanie sieci i urządzeń elektroenergetycznych wykład</t>
  </si>
  <si>
    <t>Projektowanie systemów automatyki wykład</t>
  </si>
  <si>
    <t>projektowanie systemów komputerowych wykład</t>
  </si>
  <si>
    <t>Projektowanie urządzeń elektronicznych wykład</t>
  </si>
  <si>
    <t>Krzywoszyja Grzegorz (dr inż.)</t>
  </si>
  <si>
    <t>przemysłowe bazy danych wykład</t>
  </si>
  <si>
    <t>roboty mobilne wykład</t>
  </si>
  <si>
    <t>Rysunek techniczny i CAD wykład</t>
  </si>
  <si>
    <t>SKiST</t>
  </si>
  <si>
    <t>sieci komputerowe WAN i internet - administracja i zarządzanie wykład</t>
  </si>
  <si>
    <t>Stacje rozdzielcze i aparaty elektryczne wykład</t>
  </si>
  <si>
    <t>sterowanie urządzeniami technologicznymi wykład</t>
  </si>
  <si>
    <t>Bujak Dorota (mgr inż.)</t>
  </si>
  <si>
    <t>sterowniki i przetwarzanie sygnałów cyfrowych i analogowych wykład</t>
  </si>
  <si>
    <t>Sterowniki programowalne PLC wykład</t>
  </si>
  <si>
    <t>systemy pomiarowe i sterujące wykład</t>
  </si>
  <si>
    <t>Systemy rozporoszone wykład</t>
  </si>
  <si>
    <t>Systemy wbudowane wykład</t>
  </si>
  <si>
    <t>209/6</t>
  </si>
  <si>
    <t>Systemy zarządzania bazami danych wykład</t>
  </si>
  <si>
    <t>Systemy zarządzania jakością wykład</t>
  </si>
  <si>
    <t>Perec Andrzej (dr hab. inż.)</t>
  </si>
  <si>
    <t>systemy zarządzania w przemyśle wykład</t>
  </si>
  <si>
    <t>12:00-13:00</t>
  </si>
  <si>
    <t>sztuczna inteligencja i inżynieria wiedzy wykład</t>
  </si>
  <si>
    <t>technologie energetyczne nowej generacji wykład</t>
  </si>
  <si>
    <t>technologie maszyn w elektroenergetyce wykład</t>
  </si>
  <si>
    <t>technologie satelitarne wykład</t>
  </si>
  <si>
    <t>technologie VPN wykład</t>
  </si>
  <si>
    <t>technologie wodorowe wykład</t>
  </si>
  <si>
    <t>technologie zabezpieczeń sieci wykład</t>
  </si>
  <si>
    <t>tworzenie wizualizacji aplikacji wykład</t>
  </si>
  <si>
    <t>wprowadzenie do baz danych wykład</t>
  </si>
  <si>
    <t>Wprowadzenie do Lean Manufacturing wykład</t>
  </si>
  <si>
    <t>Wprowadzenie do matematyki wykład</t>
  </si>
  <si>
    <t>Wprowadzenie do sieci komputerowych wykład</t>
  </si>
  <si>
    <t>wspólczene materiały inzynierskie w energetyce wykład</t>
  </si>
  <si>
    <t>Wstęp do analizy matematycznej wykład</t>
  </si>
  <si>
    <t>wybrane zagadnienia automatyki i robotyki wykład</t>
  </si>
  <si>
    <t>wymiana i wymienniki ciepła wykład</t>
  </si>
  <si>
    <t>wytrzymałość materiałów II wykład</t>
  </si>
  <si>
    <t>Zaawansowane aplikacje internetowe wykład</t>
  </si>
  <si>
    <t>Zaawansowane materiały inzynierskie wykład</t>
  </si>
  <si>
    <t>Zaawansowane programowanie sterowników wykład</t>
  </si>
  <si>
    <t>zaawansowane projektowanie CAD wykład</t>
  </si>
  <si>
    <t>Zaawansowane techniki inzynierii wytwarzania wykład</t>
  </si>
  <si>
    <t>Zaawansowane techniki programowania aplikacji wykład</t>
  </si>
  <si>
    <t>zaawansowany routing wykład</t>
  </si>
  <si>
    <t>zarządzanie procesami inwestycyjnymi wykład</t>
  </si>
  <si>
    <t>zarządzanie procesami przemysłowymi wykład</t>
  </si>
  <si>
    <t>zarządzanie projektami przemysłowymi wykład</t>
  </si>
  <si>
    <t>zespołowe wytwarzanie oprogramowania wykład</t>
  </si>
  <si>
    <t xml:space="preserve">  </t>
  </si>
  <si>
    <t>nr nazwa</t>
  </si>
  <si>
    <t>nazwa</t>
  </si>
  <si>
    <t>Kolumna1</t>
  </si>
  <si>
    <t>zamień</t>
  </si>
  <si>
    <t>rok+</t>
  </si>
  <si>
    <t>miesiąc</t>
  </si>
  <si>
    <t>wybór_miesiąca</t>
  </si>
  <si>
    <t>sortuj</t>
  </si>
  <si>
    <t>data umowy</t>
  </si>
  <si>
    <t>nr umowy</t>
  </si>
  <si>
    <t>dzień</t>
  </si>
  <si>
    <t>rok</t>
  </si>
  <si>
    <t>=FILTRUJ(UNIKATOWE(Hurt!$AM$2:$AM$2000;;0);UNIKATOWE(Hurt!$AM$2:$AM$2000;;0)&lt;&gt;0)</t>
  </si>
  <si>
    <t>Bartnicka Iwona (mgr)</t>
  </si>
  <si>
    <t>Niekrasz Bartłomiej (mgr inż.)</t>
  </si>
  <si>
    <t>wrzesień</t>
  </si>
  <si>
    <t>września</t>
  </si>
  <si>
    <t>Wydział macierzysty</t>
  </si>
  <si>
    <t>październik</t>
  </si>
  <si>
    <t>października</t>
  </si>
  <si>
    <t>listopad</t>
  </si>
  <si>
    <t>listopada</t>
  </si>
  <si>
    <t>wpis umowa</t>
  </si>
  <si>
    <t>grudzień</t>
  </si>
  <si>
    <t>grudnia</t>
  </si>
  <si>
    <t>WH</t>
  </si>
  <si>
    <t>styczeń</t>
  </si>
  <si>
    <t>stycznia</t>
  </si>
  <si>
    <t>luty</t>
  </si>
  <si>
    <t>lutego</t>
  </si>
  <si>
    <t>marzec</t>
  </si>
  <si>
    <t>marca</t>
  </si>
  <si>
    <t>Ile_os_z_UOP</t>
  </si>
  <si>
    <t>kwiecień</t>
  </si>
  <si>
    <t>kwietnia</t>
  </si>
  <si>
    <t>INDEKS(Nauczyciele!$C$1:$C$1000;MIN.K(JEŻELI(Nauczyciele!$D$1:$D$1000="umowa cywilnoprawna";WIERSZ($K$1:$K$1000);1000);WIERSZ($A$1:$A$1000));1)</t>
  </si>
  <si>
    <t>maj</t>
  </si>
  <si>
    <t>maja</t>
  </si>
  <si>
    <t>Szacowany_czas_operacji</t>
  </si>
  <si>
    <t>=PRZESUNIĘCIE(ukr!$L$1;0;0;LICZ.JEŻELI(TabelaListaNauczycieli[Forma zatrudnienia];"umowa cywilnoprawna");1)</t>
  </si>
  <si>
    <t>czerwiec</t>
  </si>
  <si>
    <t>czerwca</t>
  </si>
  <si>
    <t>lipiec</t>
  </si>
  <si>
    <t>lipca</t>
  </si>
  <si>
    <t>WierszOsobyZUOP</t>
  </si>
  <si>
    <t>=SORTUJ(FILTRUJ(TabelaPrzydziałyW;TabelaPrzydziałyW[Nazwisko imię oraz (tytuł wpisany w nawias)]=OsobaWnioskowana);2;1;0)</t>
  </si>
  <si>
    <t>sierpień</t>
  </si>
  <si>
    <t>sierpnia</t>
  </si>
  <si>
    <t xml:space="preserve">wrzesień </t>
  </si>
  <si>
    <t>Przydzielonogodzin</t>
  </si>
  <si>
    <t>Sprprzydział</t>
  </si>
  <si>
    <t>=FILTRUJ(TabelaListaNauczycieli[Nazwisko imię oraz (tytuł wpisany w nawias)];TabelaListaNauczycieli[Forma zatrudnienia]="umowa o pracę")</t>
  </si>
  <si>
    <t>osoba_na_wydziale</t>
  </si>
  <si>
    <t>BrakNauczyciela</t>
  </si>
  <si>
    <t>=ZŁĄCZ.TEKST(TabelaPrzydziałyW[[Zajęcia na wydziale]:[Nazwisko imię oraz (tytuł wpisany w nawias)]])</t>
  </si>
  <si>
    <t>strona w hurcie</t>
  </si>
  <si>
    <t>czy_wpisz</t>
  </si>
  <si>
    <t>=ListaUOpracę</t>
  </si>
  <si>
    <t>lewyWpisz</t>
  </si>
  <si>
    <t>prawyWpisz</t>
  </si>
  <si>
    <t>ileosóbOpracę</t>
  </si>
  <si>
    <t>202/b 6</t>
  </si>
  <si>
    <t>202/6</t>
  </si>
  <si>
    <t>001/5</t>
  </si>
  <si>
    <t>201/6</t>
  </si>
  <si>
    <t>110/5</t>
  </si>
  <si>
    <t>3/6</t>
  </si>
  <si>
    <t>15:00      9:00</t>
  </si>
  <si>
    <t>s314/6</t>
  </si>
  <si>
    <t>s 206/6</t>
  </si>
  <si>
    <t>111/5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</si>
</sst>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Calibri"/>
      <family val="2"/>
      <scheme val="minor"/>
    </font>
    <font>
      <sz val="9"/>
      <name val="Arial"/>
      <family val="2"/>
      <charset val="238"/>
    </font>
    <font>
      <sz val="1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sz val="14"/>
      <name val="Garamond"/>
      <family val="1"/>
      <charset val="238"/>
    </font>
    <font>
      <sz val="9"/>
      <name val="Arial CE"/>
    </font>
    <font>
      <sz val="9"/>
      <color theme="1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12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  <charset val="238"/>
    </font>
    <font>
      <sz val="9"/>
      <color rgb="FFFF0000"/>
      <name val="Arial CE"/>
    </font>
    <font>
      <sz val="9"/>
      <color theme="1"/>
      <name val="Arial CE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60">
    <xf numFmtId="0" fontId="0" fillId="0" borderId="0" xfId="0"/>
    <xf numFmtId="0" fontId="3" fillId="0" borderId="0" xfId="0" applyFont="1"/>
    <xf numFmtId="0" fontId="6" fillId="0" borderId="0" xfId="0" applyFont="1" applyProtection="1">
      <protection locked="0"/>
    </xf>
    <xf numFmtId="0" fontId="4" fillId="0" borderId="1" xfId="1" applyFont="1" applyBorder="1" applyAlignment="1" applyProtection="1">
      <alignment horizontal="center" vertical="center" textRotation="90" wrapText="1" shrinkToFit="1"/>
      <protection locked="0"/>
    </xf>
    <xf numFmtId="0" fontId="4" fillId="0" borderId="1" xfId="1" applyFont="1" applyBorder="1" applyAlignment="1" applyProtection="1">
      <alignment horizontal="center" vertical="center" textRotation="90" wrapText="1"/>
      <protection locked="0"/>
    </xf>
    <xf numFmtId="0" fontId="4" fillId="0" borderId="1" xfId="1" applyFont="1" applyBorder="1" applyAlignment="1" applyProtection="1">
      <alignment horizontal="center" vertical="center" wrapText="1" shrinkToFit="1"/>
      <protection locked="0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4" fillId="2" borderId="1" xfId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2" borderId="1" xfId="1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10" fillId="0" borderId="1" xfId="0" applyFont="1" applyBorder="1" applyAlignment="1">
      <alignment horizontal="center" vertical="center" textRotation="90"/>
    </xf>
    <xf numFmtId="0" fontId="11" fillId="4" borderId="1" xfId="0" applyFont="1" applyFill="1" applyBorder="1" applyAlignment="1">
      <alignment horizontal="center" vertical="center" textRotation="90" wrapText="1"/>
    </xf>
    <xf numFmtId="0" fontId="0" fillId="0" borderId="0" xfId="0" quotePrefix="1"/>
    <xf numFmtId="0" fontId="8" fillId="3" borderId="0" xfId="0" applyFont="1" applyFill="1" applyAlignment="1" applyProtection="1">
      <alignment vertical="center"/>
      <protection locked="0"/>
    </xf>
    <xf numFmtId="0" fontId="13" fillId="0" borderId="0" xfId="0" applyFont="1" applyProtection="1">
      <protection locked="0"/>
    </xf>
    <xf numFmtId="0" fontId="15" fillId="0" borderId="1" xfId="0" applyFont="1" applyBorder="1" applyAlignment="1">
      <alignment horizontal="center" vertical="center" textRotation="90" wrapText="1"/>
    </xf>
    <xf numFmtId="0" fontId="14" fillId="0" borderId="0" xfId="0" applyFont="1" applyProtection="1">
      <protection locked="0"/>
    </xf>
    <xf numFmtId="14" fontId="0" fillId="0" borderId="0" xfId="0" applyNumberFormat="1"/>
    <xf numFmtId="0" fontId="17" fillId="0" borderId="1" xfId="0" applyFont="1" applyBorder="1" applyAlignment="1" applyProtection="1">
      <alignment horizontal="left" vertical="center" shrinkToFit="1"/>
      <protection locked="0"/>
    </xf>
    <xf numFmtId="0" fontId="17" fillId="0" borderId="1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 shrinkToFit="1"/>
      <protection locked="0"/>
    </xf>
    <xf numFmtId="0" fontId="17" fillId="0" borderId="2" xfId="0" applyFont="1" applyBorder="1" applyAlignment="1" applyProtection="1">
      <alignment horizontal="left" vertical="center"/>
      <protection locked="0"/>
    </xf>
    <xf numFmtId="14" fontId="6" fillId="0" borderId="0" xfId="0" applyNumberFormat="1" applyFont="1" applyProtection="1">
      <protection locked="0"/>
    </xf>
    <xf numFmtId="14" fontId="4" fillId="0" borderId="5" xfId="1" applyNumberFormat="1" applyFont="1" applyBorder="1" applyAlignment="1" applyProtection="1">
      <alignment horizontal="center" vertical="center" textRotation="90" wrapText="1"/>
      <protection locked="0"/>
    </xf>
    <xf numFmtId="14" fontId="9" fillId="0" borderId="5" xfId="0" applyNumberFormat="1" applyFont="1" applyBorder="1" applyAlignment="1" applyProtection="1">
      <alignment vertical="center"/>
      <protection locked="0"/>
    </xf>
    <xf numFmtId="14" fontId="17" fillId="0" borderId="5" xfId="0" applyNumberFormat="1" applyFont="1" applyBorder="1" applyAlignment="1" applyProtection="1">
      <alignment vertical="center"/>
      <protection locked="0"/>
    </xf>
    <xf numFmtId="14" fontId="0" fillId="0" borderId="0" xfId="0" applyNumberFormat="1" applyProtection="1">
      <protection locked="0"/>
    </xf>
    <xf numFmtId="164" fontId="6" fillId="0" borderId="0" xfId="0" applyNumberFormat="1" applyFont="1" applyProtection="1">
      <protection locked="0"/>
    </xf>
    <xf numFmtId="164" fontId="4" fillId="0" borderId="1" xfId="1" applyNumberFormat="1" applyFont="1" applyBorder="1" applyAlignment="1" applyProtection="1">
      <alignment horizontal="center" vertical="center" textRotation="90" wrapText="1"/>
      <protection locked="0"/>
    </xf>
    <xf numFmtId="164" fontId="9" fillId="0" borderId="4" xfId="0" applyNumberFormat="1" applyFont="1" applyBorder="1" applyAlignment="1" applyProtection="1">
      <alignment vertical="center"/>
      <protection locked="0"/>
    </xf>
    <xf numFmtId="164" fontId="16" fillId="0" borderId="4" xfId="0" applyNumberFormat="1" applyFont="1" applyBorder="1" applyAlignment="1" applyProtection="1">
      <alignment vertical="center"/>
      <protection locked="0"/>
    </xf>
    <xf numFmtId="164" fontId="5" fillId="0" borderId="0" xfId="0" applyNumberFormat="1" applyFont="1" applyProtection="1">
      <protection locked="0"/>
    </xf>
    <xf numFmtId="2" fontId="6" fillId="0" borderId="0" xfId="0" applyNumberFormat="1" applyFont="1" applyProtection="1">
      <protection locked="0"/>
    </xf>
    <xf numFmtId="2" fontId="4" fillId="0" borderId="5" xfId="1" applyNumberFormat="1" applyFont="1" applyBorder="1" applyAlignment="1" applyProtection="1">
      <alignment horizontal="center" vertical="center" textRotation="90" wrapText="1"/>
      <protection locked="0"/>
    </xf>
    <xf numFmtId="2" fontId="9" fillId="0" borderId="3" xfId="0" applyNumberFormat="1" applyFont="1" applyBorder="1" applyAlignment="1" applyProtection="1">
      <alignment vertical="center"/>
      <protection locked="0"/>
    </xf>
    <xf numFmtId="2" fontId="16" fillId="0" borderId="3" xfId="0" applyNumberFormat="1" applyFont="1" applyBorder="1" applyAlignment="1" applyProtection="1">
      <alignment vertical="center"/>
      <protection locked="0"/>
    </xf>
    <xf numFmtId="2" fontId="0" fillId="0" borderId="0" xfId="0" applyNumberFormat="1" applyProtection="1">
      <protection locked="0"/>
    </xf>
    <xf numFmtId="2" fontId="4" fillId="0" borderId="1" xfId="1" applyNumberFormat="1" applyFont="1" applyBorder="1" applyAlignment="1" applyProtection="1">
      <alignment horizontal="center" vertical="center" textRotation="90" wrapText="1"/>
      <protection locked="0"/>
    </xf>
    <xf numFmtId="2" fontId="9" fillId="0" borderId="4" xfId="0" applyNumberFormat="1" applyFont="1" applyBorder="1" applyAlignment="1" applyProtection="1">
      <alignment vertical="center"/>
      <protection locked="0"/>
    </xf>
    <xf numFmtId="2" fontId="16" fillId="0" borderId="4" xfId="0" applyNumberFormat="1" applyFont="1" applyBorder="1" applyAlignment="1" applyProtection="1">
      <alignment vertical="center"/>
      <protection locked="0"/>
    </xf>
    <xf numFmtId="14" fontId="4" fillId="0" borderId="1" xfId="1" applyNumberFormat="1" applyFont="1" applyBorder="1" applyAlignment="1" applyProtection="1">
      <alignment horizontal="center" vertical="center" textRotation="90" wrapText="1"/>
      <protection locked="0"/>
    </xf>
    <xf numFmtId="14" fontId="9" fillId="0" borderId="4" xfId="0" applyNumberFormat="1" applyFont="1" applyBorder="1" applyAlignment="1" applyProtection="1">
      <alignment vertical="center"/>
      <protection locked="0"/>
    </xf>
    <xf numFmtId="14" fontId="16" fillId="0" borderId="4" xfId="0" applyNumberFormat="1" applyFont="1" applyBorder="1" applyAlignment="1" applyProtection="1">
      <alignment vertical="center"/>
      <protection locked="0"/>
    </xf>
    <xf numFmtId="14" fontId="5" fillId="0" borderId="0" xfId="0" applyNumberFormat="1" applyFont="1" applyProtection="1">
      <protection locked="0"/>
    </xf>
    <xf numFmtId="164" fontId="4" fillId="0" borderId="5" xfId="1" applyNumberFormat="1" applyFont="1" applyBorder="1" applyAlignment="1" applyProtection="1">
      <alignment horizontal="center" vertical="center" textRotation="90" wrapText="1"/>
      <protection locked="0"/>
    </xf>
    <xf numFmtId="164" fontId="9" fillId="0" borderId="3" xfId="0" applyNumberFormat="1" applyFont="1" applyBorder="1" applyAlignment="1" applyProtection="1">
      <alignment vertical="center"/>
      <protection locked="0"/>
    </xf>
    <xf numFmtId="164" fontId="16" fillId="0" borderId="3" xfId="0" applyNumberFormat="1" applyFont="1" applyBorder="1" applyAlignment="1" applyProtection="1">
      <alignment vertical="center"/>
      <protection locked="0"/>
    </xf>
    <xf numFmtId="164" fontId="0" fillId="0" borderId="0" xfId="0" applyNumberFormat="1" applyProtection="1">
      <protection locked="0"/>
    </xf>
    <xf numFmtId="14" fontId="9" fillId="2" borderId="5" xfId="0" applyNumberFormat="1" applyFont="1" applyFill="1" applyBorder="1" applyAlignment="1" applyProtection="1">
      <alignment vertical="center"/>
      <protection locked="0"/>
    </xf>
    <xf numFmtId="2" fontId="9" fillId="0" borderId="3" xfId="0" quotePrefix="1" applyNumberFormat="1" applyFont="1" applyBorder="1" applyAlignment="1" applyProtection="1">
      <alignment vertical="center"/>
      <protection locked="0"/>
    </xf>
    <xf numFmtId="2" fontId="9" fillId="0" borderId="4" xfId="0" quotePrefix="1" applyNumberFormat="1" applyFont="1" applyBorder="1" applyAlignment="1" applyProtection="1">
      <alignment vertical="center"/>
      <protection locked="0"/>
    </xf>
    <xf numFmtId="14" fontId="9" fillId="0" borderId="5" xfId="0" applyNumberFormat="1" applyFont="1" applyBorder="1" applyAlignment="1" applyProtection="1">
      <alignment vertical="center" wrapText="1"/>
      <protection locked="0"/>
    </xf>
    <xf numFmtId="164" fontId="9" fillId="0" borderId="4" xfId="0" applyNumberFormat="1" applyFont="1" applyBorder="1" applyAlignment="1" applyProtection="1">
      <alignment vertical="center" wrapText="1"/>
      <protection locked="0"/>
    </xf>
    <xf numFmtId="2" fontId="9" fillId="0" borderId="3" xfId="0" quotePrefix="1" applyNumberFormat="1" applyFont="1" applyBorder="1" applyAlignment="1" applyProtection="1">
      <alignment vertical="center" wrapText="1"/>
      <protection locked="0"/>
    </xf>
    <xf numFmtId="0" fontId="16" fillId="0" borderId="1" xfId="0" applyFont="1" applyBorder="1" applyAlignment="1" applyProtection="1">
      <alignment horizontal="left" vertical="center" shrinkToFit="1"/>
      <protection locked="0"/>
    </xf>
    <xf numFmtId="0" fontId="16" fillId="0" borderId="1" xfId="0" applyFont="1" applyBorder="1" applyAlignment="1" applyProtection="1">
      <alignment horizontal="left" vertical="center"/>
      <protection locked="0"/>
    </xf>
    <xf numFmtId="0" fontId="4" fillId="2" borderId="6" xfId="1" applyFont="1" applyFill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/>
      <protection locked="0"/>
    </xf>
  </cellXfs>
  <cellStyles count="3">
    <cellStyle name="Normalny" xfId="0" builtinId="0"/>
    <cellStyle name="Normalny 2" xfId="2" xr:uid="{0F60EA1E-8BF3-4B27-B9BE-E0EA74DB16AF}"/>
    <cellStyle name="Normalny_Przydziały dla poszczególnych osób-AP, AE, OiORiT" xfId="1" xr:uid="{00000000-0005-0000-0000-000001000000}"/>
  </cellStyles>
  <dxfs count="44"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auto="1"/>
      </font>
      <fill>
        <patternFill>
          <bgColor indexed="43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numFmt numFmtId="2" formatCode="0.0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numFmt numFmtId="164" formatCode="h:mm;@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numFmt numFmtId="2" formatCode="0.0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alignment horizontal="general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numFmt numFmtId="164" formatCode="h:mm;@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alignment horizontal="general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alignment horizontal="left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Arial CE"/>
        <scheme val="none"/>
      </font>
      <numFmt numFmtId="0" formatCode="General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Arial CE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protection locked="1" hidden="0"/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PrzydziałyW" displayName="TabelaPrzydziałyW" ref="A3:P255" dataDxfId="42" headerRowBorderDxfId="43" tableBorderDxfId="41">
  <autoFilter ref="A3:P255" xr:uid="{00000000-000C-0000-FFFF-FFFF00000000}"/>
  <sortState xmlns:xlrd2="http://schemas.microsoft.com/office/spreadsheetml/2017/richdata2" ref="A4:P255">
    <sortCondition ref="I3:I255"/>
  </sortState>
  <tableColumns count="16">
    <tableColumn id="1" xr3:uid="{00000000-0010-0000-0000-000001000000}" name="Wydział" totalsRowLabel="Suma" dataDxfId="40" totalsRowDxfId="39"/>
    <tableColumn id="5" xr3:uid="{00000000-0010-0000-0000-000005000000}" name="Forma studiów" dataDxfId="38" totalsRowDxfId="37" dataCellStyle="Normalny_Przydziały dla poszczególnych osób-AP, AE, OiORiT"/>
    <tableColumn id="6" xr3:uid="{00000000-0010-0000-0000-000006000000}" name="Rok studiów" dataDxfId="36" totalsRowDxfId="35" dataCellStyle="Normalny_Przydziały dla poszczególnych osób-AP, AE, OiORiT"/>
    <tableColumn id="11" xr3:uid="{00000000-0010-0000-0000-00000B000000}" name="Kierunek" dataDxfId="34" totalsRowDxfId="33"/>
    <tableColumn id="7" xr3:uid="{00000000-0010-0000-0000-000007000000}" name="Semestr" dataDxfId="32" totalsRowDxfId="31" dataCellStyle="Normalny_Przydziały dla poszczególnych osób-AP, AE, OiORiT"/>
    <tableColumn id="4" xr3:uid="{00000000-0010-0000-0000-000004000000}" name="specjalność 1" dataDxfId="30" totalsRowDxfId="29"/>
    <tableColumn id="9" xr3:uid="{00000000-0010-0000-0000-000009000000}" name="Specjalność 2" dataDxfId="28" totalsRowDxfId="27"/>
    <tableColumn id="8" xr3:uid="{00000000-0010-0000-0000-000008000000}" name="Nr/ Gr. przedmiotów" dataDxfId="26" dataCellStyle="Normalny_Przydziały dla poszczególnych osób-AP, AE, OiORiT"/>
    <tableColumn id="10" xr3:uid="{00000000-0010-0000-0000-00000A000000}" name="Przedmiot" dataDxfId="25"/>
    <tableColumn id="2" xr3:uid="{00000000-0010-0000-0000-000002000000}" name="Nazwisko imię oraz (tytuł wpisany w nawias)" dataDxfId="24" totalsRowDxfId="23"/>
    <tableColumn id="18" xr3:uid="{00000000-0010-0000-0000-000012000000}" name="data egzaminu" dataDxfId="22" totalsRowDxfId="21"/>
    <tableColumn id="14" xr3:uid="{00000000-0010-0000-0000-00000E000000}" name="godzina" dataDxfId="20" totalsRowDxfId="19"/>
    <tableColumn id="19" xr3:uid="{00000000-0010-0000-0000-000013000000}" name="sala" dataDxfId="18" totalsRowDxfId="17"/>
    <tableColumn id="15" xr3:uid="{00000000-0010-0000-0000-00000F000000}" name="data egzaminu poprawkowego" dataDxfId="16" totalsRowDxfId="15"/>
    <tableColumn id="20" xr3:uid="{00000000-0010-0000-0000-000014000000}" name=" godzina" dataDxfId="14" totalsRowDxfId="13"/>
    <tableColumn id="16" xr3:uid="{00000000-0010-0000-0000-000010000000}" name="sala " dataDxfId="12" totalsRowDxfId="1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000F266-8638-4F4F-8984-28B85905299D}" name="Tabela_miesiące" displayName="Tabela_miesiące" ref="Q1:X14" totalsRowShown="0">
  <autoFilter ref="Q1:X14" xr:uid="{C000F266-8638-4F4F-8984-28B85905299D}"/>
  <tableColumns count="8">
    <tableColumn id="1" xr3:uid="{9EE5B7BB-5B42-482D-B1EC-D43FD2E27199}" name="nr nazwa"/>
    <tableColumn id="2" xr3:uid="{CAA70A76-DE2A-4685-B9A4-B64540E9E32D}" name="nazwa"/>
    <tableColumn id="3" xr3:uid="{C511443D-7D07-4830-8E3B-5BCF02301618}" name="Kolumna1" dataDxfId="10">
      <calculatedColumnFormula>IFERROR(MATCH(Tabela_miesiące[[#This Row],[nr nazwa]],#REF!,0),0)</calculatedColumnFormula>
    </tableColumn>
    <tableColumn id="4" xr3:uid="{7410E606-780D-4DC8-9DE7-4B3116981C99}" name="zamień"/>
    <tableColumn id="5" xr3:uid="{94C77C48-70FF-4C72-BE56-A8DB2B859201}" name="rok+"/>
    <tableColumn id="6" xr3:uid="{711A3702-82EA-441C-ABEC-C8B5C72113AF}" name="miesiąc" dataDxfId="9">
      <calculatedColumnFormula array="1">Tabela_miesiące[[#This Row],[nazwa]]&amp;" "&amp;Rok_start+Tabela_miesiące[[#This Row],[rok+]]</calculatedColumnFormula>
    </tableColumn>
    <tableColumn id="7" xr3:uid="{F6DD3EC7-0897-49D0-84CF-ADA3B8F80C5C}" name="wybór_miesiąca" dataDxfId="8">
      <calculatedColumnFormula>Tabela_miesiące[[#This Row],[zamień]]&amp;" "&amp;Rok_start+Tabela_miesiące[[#This Row],[rok+]]</calculatedColumnFormula>
    </tableColumn>
    <tableColumn id="8" xr3:uid="{86B92D5B-F322-4A7E-8FA5-6F9AA69A0EFD}" name="sortuj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09B2AC1-F6C8-4BA2-B27B-1E54A5916AF1}">
  <we:reference id="wa200005271" version="2.5.5.0" store="en-US" storeType="OMEX"/>
  <we:alternateReferences>
    <we:reference id="wa200005271" version="2.5.5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_xldudf_AI_TABLE</we:customFunctionIds>
        <we:customFunctionIds>_xldudf_AI_FILL</we:customFunctionIds>
        <we:customFunctionIds>_xldudf_AI_LIST</we:customFunctionIds>
        <we:customFunctionIds>_xldudf_AI_ASK</we:customFunctionIds>
        <we:customFunctionIds>_xldudf_AI_FORMAT</we:customFunctionIds>
        <we:customFunctionIds>_xldudf_AI_EXTRACT</we:customFunctionIds>
        <we:customFunctionIds>_xldudf_AI_TRANSLATE</we:customFunctionIds>
        <we:customFunctionIds>_xldudf_AI_CHOICE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2:P259"/>
  <sheetViews>
    <sheetView tabSelected="1" topLeftCell="A15" zoomScale="124" zoomScaleNormal="124" workbookViewId="0">
      <selection activeCell="L31" sqref="L31"/>
    </sheetView>
  </sheetViews>
  <sheetFormatPr defaultRowHeight="14.4" x14ac:dyDescent="0.3"/>
  <cols>
    <col min="1" max="1" width="7.109375" style="10" bestFit="1" customWidth="1"/>
    <col min="2" max="3" width="7" style="10" bestFit="1" customWidth="1"/>
    <col min="4" max="4" width="7.109375" style="10" bestFit="1" customWidth="1"/>
    <col min="5" max="5" width="7" style="10" bestFit="1" customWidth="1"/>
    <col min="6" max="6" width="8.109375" style="18" customWidth="1"/>
    <col min="7" max="7" width="8" style="10" customWidth="1"/>
    <col min="8" max="8" width="7" style="10" customWidth="1"/>
    <col min="9" max="9" width="37.6640625" style="11" customWidth="1"/>
    <col min="10" max="10" width="33.44140625" style="10" customWidth="1"/>
    <col min="11" max="11" width="12.44140625" style="28" customWidth="1"/>
    <col min="12" max="12" width="9.88671875" style="33" customWidth="1"/>
    <col min="13" max="13" width="7.6640625" style="38" customWidth="1"/>
    <col min="14" max="14" width="10.33203125" style="45" customWidth="1"/>
    <col min="15" max="15" width="10.44140625" style="49" customWidth="1"/>
    <col min="16" max="16" width="7" style="38" customWidth="1"/>
  </cols>
  <sheetData>
    <row r="2" spans="1:16" ht="30.6" customHeight="1" x14ac:dyDescent="0.3">
      <c r="A2" s="2"/>
      <c r="B2" s="2"/>
      <c r="C2" s="2"/>
      <c r="D2" s="2"/>
      <c r="E2" s="2"/>
      <c r="F2" s="16"/>
      <c r="G2" s="2"/>
      <c r="H2" s="2"/>
      <c r="I2" s="59" t="s">
        <v>0</v>
      </c>
      <c r="J2" s="59"/>
      <c r="K2" s="24"/>
      <c r="L2" s="29"/>
      <c r="M2" s="34"/>
      <c r="N2" s="24"/>
      <c r="O2" s="29"/>
      <c r="P2" s="34"/>
    </row>
    <row r="3" spans="1:16" s="1" customFormat="1" ht="93.75" customHeight="1" x14ac:dyDescent="0.25">
      <c r="A3" s="3" t="s">
        <v>1</v>
      </c>
      <c r="B3" s="4" t="s">
        <v>2</v>
      </c>
      <c r="C3" s="4" t="s">
        <v>3</v>
      </c>
      <c r="D3" s="3" t="s">
        <v>4</v>
      </c>
      <c r="E3" s="4" t="s">
        <v>5</v>
      </c>
      <c r="F3" s="17" t="s">
        <v>6</v>
      </c>
      <c r="G3" s="12" t="s">
        <v>7</v>
      </c>
      <c r="H3" s="13" t="s">
        <v>8</v>
      </c>
      <c r="I3" s="5" t="s">
        <v>9</v>
      </c>
      <c r="J3" s="5" t="s">
        <v>10</v>
      </c>
      <c r="K3" s="25" t="s">
        <v>11</v>
      </c>
      <c r="L3" s="30" t="s">
        <v>12</v>
      </c>
      <c r="M3" s="35" t="s">
        <v>13</v>
      </c>
      <c r="N3" s="42" t="s">
        <v>14</v>
      </c>
      <c r="O3" s="46" t="s">
        <v>15</v>
      </c>
      <c r="P3" s="39" t="s">
        <v>16</v>
      </c>
    </row>
    <row r="4" spans="1:16" ht="15" customHeight="1" x14ac:dyDescent="0.3">
      <c r="A4" s="6" t="s">
        <v>17</v>
      </c>
      <c r="B4" s="58" t="s">
        <v>18</v>
      </c>
      <c r="C4" s="7">
        <v>4</v>
      </c>
      <c r="D4" s="8" t="s">
        <v>19</v>
      </c>
      <c r="E4" s="9" t="s">
        <v>20</v>
      </c>
      <c r="F4" s="8" t="s">
        <v>21</v>
      </c>
      <c r="G4" s="8"/>
      <c r="H4" s="9"/>
      <c r="I4" s="20" t="s">
        <v>22</v>
      </c>
      <c r="J4" s="23" t="s">
        <v>23</v>
      </c>
      <c r="K4" s="26" t="s">
        <v>24</v>
      </c>
      <c r="L4" s="31"/>
      <c r="M4" s="36"/>
      <c r="N4" s="43"/>
      <c r="O4" s="47"/>
      <c r="P4" s="40"/>
    </row>
    <row r="5" spans="1:16" x14ac:dyDescent="0.3">
      <c r="A5" s="6" t="s">
        <v>17</v>
      </c>
      <c r="B5" s="7" t="s">
        <v>25</v>
      </c>
      <c r="C5" s="7">
        <v>1</v>
      </c>
      <c r="D5" s="8" t="s">
        <v>19</v>
      </c>
      <c r="E5" s="9" t="s">
        <v>20</v>
      </c>
      <c r="F5" s="8"/>
      <c r="G5" s="8"/>
      <c r="H5" s="9"/>
      <c r="I5" s="56" t="s">
        <v>26</v>
      </c>
      <c r="J5" s="57" t="s">
        <v>27</v>
      </c>
      <c r="K5" s="26">
        <v>46055</v>
      </c>
      <c r="L5" s="31">
        <v>0.66666666666666663</v>
      </c>
      <c r="M5" s="51" t="s">
        <v>316</v>
      </c>
      <c r="N5" s="43"/>
      <c r="O5" s="47"/>
      <c r="P5" s="40"/>
    </row>
    <row r="6" spans="1:16" x14ac:dyDescent="0.3">
      <c r="A6" s="6" t="s">
        <v>17</v>
      </c>
      <c r="B6" s="7" t="s">
        <v>18</v>
      </c>
      <c r="C6" s="7">
        <v>1</v>
      </c>
      <c r="D6" s="8" t="s">
        <v>19</v>
      </c>
      <c r="E6" s="9" t="s">
        <v>20</v>
      </c>
      <c r="F6" s="8"/>
      <c r="G6" s="8"/>
      <c r="H6" s="9"/>
      <c r="I6" s="56" t="s">
        <v>26</v>
      </c>
      <c r="J6" s="57" t="s">
        <v>27</v>
      </c>
      <c r="K6" s="26">
        <v>46055</v>
      </c>
      <c r="L6" s="31">
        <v>0.66666666666666663</v>
      </c>
      <c r="M6" s="51" t="s">
        <v>317</v>
      </c>
      <c r="N6" s="43"/>
      <c r="O6" s="47"/>
      <c r="P6" s="40"/>
    </row>
    <row r="7" spans="1:16" x14ac:dyDescent="0.3">
      <c r="A7" s="6" t="s">
        <v>17</v>
      </c>
      <c r="B7" s="7" t="s">
        <v>25</v>
      </c>
      <c r="C7" s="7">
        <v>1</v>
      </c>
      <c r="D7" s="8" t="s">
        <v>19</v>
      </c>
      <c r="E7" s="9" t="s">
        <v>20</v>
      </c>
      <c r="F7" s="8"/>
      <c r="G7" s="8"/>
      <c r="H7" s="9"/>
      <c r="I7" s="56" t="s">
        <v>28</v>
      </c>
      <c r="J7" s="57" t="s">
        <v>29</v>
      </c>
      <c r="K7" s="26">
        <v>46057</v>
      </c>
      <c r="L7" s="31">
        <v>0.375</v>
      </c>
      <c r="M7" s="51" t="s">
        <v>30</v>
      </c>
      <c r="N7" s="43"/>
      <c r="O7" s="47"/>
      <c r="P7" s="40"/>
    </row>
    <row r="8" spans="1:16" x14ac:dyDescent="0.3">
      <c r="A8" s="6" t="s">
        <v>17</v>
      </c>
      <c r="B8" s="7" t="s">
        <v>18</v>
      </c>
      <c r="C8" s="7">
        <v>1</v>
      </c>
      <c r="D8" s="8" t="s">
        <v>19</v>
      </c>
      <c r="E8" s="9" t="s">
        <v>31</v>
      </c>
      <c r="F8" s="8"/>
      <c r="G8" s="8"/>
      <c r="H8" s="9"/>
      <c r="I8" s="56" t="s">
        <v>28</v>
      </c>
      <c r="J8" s="57" t="s">
        <v>29</v>
      </c>
      <c r="K8" s="26">
        <v>46060</v>
      </c>
      <c r="L8" s="31">
        <v>0.375</v>
      </c>
      <c r="M8" s="51" t="s">
        <v>30</v>
      </c>
      <c r="N8" s="43"/>
      <c r="O8" s="47"/>
      <c r="P8" s="40"/>
    </row>
    <row r="9" spans="1:16" x14ac:dyDescent="0.3">
      <c r="A9" s="6" t="s">
        <v>17</v>
      </c>
      <c r="B9" s="7" t="s">
        <v>18</v>
      </c>
      <c r="C9" s="7">
        <v>4</v>
      </c>
      <c r="D9" s="8" t="s">
        <v>32</v>
      </c>
      <c r="E9" s="9" t="s">
        <v>20</v>
      </c>
      <c r="F9" s="8"/>
      <c r="G9" s="8"/>
      <c r="H9" s="9"/>
      <c r="I9" s="20" t="s">
        <v>33</v>
      </c>
      <c r="J9" s="21" t="s">
        <v>34</v>
      </c>
      <c r="K9" s="26" t="s">
        <v>24</v>
      </c>
      <c r="L9" s="31"/>
      <c r="M9" s="36"/>
      <c r="N9" s="43"/>
      <c r="O9" s="47"/>
      <c r="P9" s="40"/>
    </row>
    <row r="10" spans="1:16" x14ac:dyDescent="0.3">
      <c r="A10" s="6" t="s">
        <v>17</v>
      </c>
      <c r="B10" s="7" t="s">
        <v>18</v>
      </c>
      <c r="C10" s="7">
        <v>3</v>
      </c>
      <c r="D10" s="8" t="s">
        <v>32</v>
      </c>
      <c r="E10" s="9" t="s">
        <v>20</v>
      </c>
      <c r="F10" s="8" t="s">
        <v>35</v>
      </c>
      <c r="G10" s="8"/>
      <c r="H10" s="9"/>
      <c r="I10" s="56" t="s">
        <v>36</v>
      </c>
      <c r="J10" s="57" t="s">
        <v>37</v>
      </c>
      <c r="K10" s="26">
        <v>46060</v>
      </c>
      <c r="L10" s="31">
        <v>0.66666666666666663</v>
      </c>
      <c r="M10" s="51" t="s">
        <v>38</v>
      </c>
      <c r="N10" s="43">
        <v>46088</v>
      </c>
      <c r="O10" s="47">
        <v>0.66666666666666663</v>
      </c>
      <c r="P10" s="52" t="s">
        <v>38</v>
      </c>
    </row>
    <row r="11" spans="1:16" x14ac:dyDescent="0.3">
      <c r="A11" s="6" t="s">
        <v>17</v>
      </c>
      <c r="B11" s="7" t="s">
        <v>18</v>
      </c>
      <c r="C11" s="7">
        <v>1</v>
      </c>
      <c r="D11" s="8" t="s">
        <v>39</v>
      </c>
      <c r="E11" s="9" t="s">
        <v>20</v>
      </c>
      <c r="F11" s="8"/>
      <c r="G11" s="8"/>
      <c r="H11" s="9"/>
      <c r="I11" s="20" t="s">
        <v>40</v>
      </c>
      <c r="J11" s="21" t="s">
        <v>41</v>
      </c>
      <c r="K11" s="26" t="s">
        <v>24</v>
      </c>
      <c r="L11" s="31"/>
      <c r="M11" s="36"/>
      <c r="N11" s="43"/>
      <c r="O11" s="47"/>
      <c r="P11" s="40"/>
    </row>
    <row r="12" spans="1:16" x14ac:dyDescent="0.3">
      <c r="A12" s="6" t="s">
        <v>17</v>
      </c>
      <c r="B12" s="7" t="s">
        <v>18</v>
      </c>
      <c r="C12" s="7">
        <v>1</v>
      </c>
      <c r="D12" s="8" t="s">
        <v>42</v>
      </c>
      <c r="E12" s="9" t="s">
        <v>20</v>
      </c>
      <c r="F12" s="8"/>
      <c r="G12" s="8"/>
      <c r="H12" s="9"/>
      <c r="I12" s="20" t="s">
        <v>40</v>
      </c>
      <c r="J12" s="21" t="s">
        <v>41</v>
      </c>
      <c r="K12" s="26" t="s">
        <v>24</v>
      </c>
      <c r="L12" s="31"/>
      <c r="M12" s="36"/>
      <c r="N12" s="43"/>
      <c r="O12" s="47"/>
      <c r="P12" s="40"/>
    </row>
    <row r="13" spans="1:16" x14ac:dyDescent="0.3">
      <c r="A13" s="6" t="s">
        <v>17</v>
      </c>
      <c r="B13" s="7" t="s">
        <v>25</v>
      </c>
      <c r="C13" s="7">
        <v>1</v>
      </c>
      <c r="D13" s="8" t="s">
        <v>43</v>
      </c>
      <c r="E13" s="9" t="s">
        <v>20</v>
      </c>
      <c r="F13" s="8"/>
      <c r="G13" s="8"/>
      <c r="H13" s="9"/>
      <c r="I13" s="20" t="s">
        <v>44</v>
      </c>
      <c r="J13" s="21" t="s">
        <v>45</v>
      </c>
      <c r="K13" s="26" t="s">
        <v>24</v>
      </c>
      <c r="L13" s="31"/>
      <c r="M13" s="36"/>
      <c r="N13" s="43"/>
      <c r="O13" s="47"/>
      <c r="P13" s="40"/>
    </row>
    <row r="14" spans="1:16" x14ac:dyDescent="0.3">
      <c r="A14" s="6" t="s">
        <v>17</v>
      </c>
      <c r="B14" s="7" t="s">
        <v>18</v>
      </c>
      <c r="C14" s="7">
        <v>1</v>
      </c>
      <c r="D14" s="8" t="s">
        <v>43</v>
      </c>
      <c r="E14" s="9" t="s">
        <v>20</v>
      </c>
      <c r="F14" s="8"/>
      <c r="G14" s="8"/>
      <c r="H14" s="9"/>
      <c r="I14" s="20" t="s">
        <v>44</v>
      </c>
      <c r="J14" s="21" t="s">
        <v>45</v>
      </c>
      <c r="K14" s="26" t="s">
        <v>24</v>
      </c>
      <c r="L14" s="31"/>
      <c r="M14" s="36"/>
      <c r="N14" s="43"/>
      <c r="O14" s="47"/>
      <c r="P14" s="40"/>
    </row>
    <row r="15" spans="1:16" x14ac:dyDescent="0.3">
      <c r="A15" s="6" t="s">
        <v>17</v>
      </c>
      <c r="B15" s="7" t="s">
        <v>46</v>
      </c>
      <c r="C15" s="7">
        <v>1</v>
      </c>
      <c r="D15" s="8" t="s">
        <v>32</v>
      </c>
      <c r="E15" s="9" t="s">
        <v>20</v>
      </c>
      <c r="F15" s="8"/>
      <c r="G15" s="8"/>
      <c r="H15" s="9"/>
      <c r="I15" s="20" t="s">
        <v>44</v>
      </c>
      <c r="J15" s="21" t="s">
        <v>45</v>
      </c>
      <c r="K15" s="26" t="s">
        <v>24</v>
      </c>
      <c r="L15" s="31"/>
      <c r="M15" s="36"/>
      <c r="N15" s="43"/>
      <c r="O15" s="47"/>
      <c r="P15" s="40"/>
    </row>
    <row r="16" spans="1:16" x14ac:dyDescent="0.3">
      <c r="A16" s="6" t="s">
        <v>17</v>
      </c>
      <c r="B16" s="7" t="s">
        <v>18</v>
      </c>
      <c r="C16" s="7">
        <v>1</v>
      </c>
      <c r="D16" s="8" t="s">
        <v>32</v>
      </c>
      <c r="E16" s="9" t="s">
        <v>20</v>
      </c>
      <c r="F16" s="8"/>
      <c r="G16" s="8"/>
      <c r="H16" s="9"/>
      <c r="I16" s="20" t="s">
        <v>44</v>
      </c>
      <c r="J16" s="21" t="s">
        <v>45</v>
      </c>
      <c r="K16" s="26" t="s">
        <v>24</v>
      </c>
      <c r="L16" s="31"/>
      <c r="M16" s="36"/>
      <c r="N16" s="43"/>
      <c r="O16" s="47"/>
      <c r="P16" s="40"/>
    </row>
    <row r="17" spans="1:16" x14ac:dyDescent="0.3">
      <c r="A17" s="6" t="s">
        <v>17</v>
      </c>
      <c r="B17" s="7" t="s">
        <v>18</v>
      </c>
      <c r="C17" s="7">
        <v>2</v>
      </c>
      <c r="D17" s="8" t="s">
        <v>32</v>
      </c>
      <c r="E17" s="9" t="s">
        <v>31</v>
      </c>
      <c r="F17" s="8" t="s">
        <v>47</v>
      </c>
      <c r="G17" s="8"/>
      <c r="H17" s="9"/>
      <c r="I17" s="20" t="s">
        <v>48</v>
      </c>
      <c r="J17" s="21" t="s">
        <v>45</v>
      </c>
      <c r="K17" s="26" t="s">
        <v>24</v>
      </c>
      <c r="L17" s="31"/>
      <c r="M17" s="36"/>
      <c r="N17" s="43"/>
      <c r="O17" s="47"/>
      <c r="P17" s="40"/>
    </row>
    <row r="18" spans="1:16" x14ac:dyDescent="0.3">
      <c r="A18" s="6" t="s">
        <v>17</v>
      </c>
      <c r="B18" s="7" t="s">
        <v>18</v>
      </c>
      <c r="C18" s="7">
        <v>3</v>
      </c>
      <c r="D18" s="8" t="s">
        <v>32</v>
      </c>
      <c r="E18" s="9" t="s">
        <v>20</v>
      </c>
      <c r="F18" s="8" t="s">
        <v>35</v>
      </c>
      <c r="G18" s="8"/>
      <c r="H18" s="9"/>
      <c r="I18" s="20" t="s">
        <v>49</v>
      </c>
      <c r="J18" s="21" t="s">
        <v>50</v>
      </c>
      <c r="K18" s="26">
        <v>46052</v>
      </c>
      <c r="L18" s="31">
        <v>0.75</v>
      </c>
      <c r="M18" s="51" t="s">
        <v>51</v>
      </c>
      <c r="N18" s="43"/>
      <c r="O18" s="47"/>
      <c r="P18" s="40"/>
    </row>
    <row r="19" spans="1:16" x14ac:dyDescent="0.3">
      <c r="A19" s="6" t="s">
        <v>17</v>
      </c>
      <c r="B19" s="7" t="s">
        <v>18</v>
      </c>
      <c r="C19" s="7">
        <v>2</v>
      </c>
      <c r="D19" s="8" t="s">
        <v>32</v>
      </c>
      <c r="E19" s="9" t="s">
        <v>20</v>
      </c>
      <c r="F19" s="8" t="s">
        <v>35</v>
      </c>
      <c r="G19" s="8"/>
      <c r="H19" s="9"/>
      <c r="I19" s="20" t="s">
        <v>52</v>
      </c>
      <c r="J19" s="21" t="s">
        <v>34</v>
      </c>
      <c r="K19" s="26" t="s">
        <v>24</v>
      </c>
      <c r="L19" s="31"/>
      <c r="M19" s="36"/>
      <c r="N19" s="43"/>
      <c r="O19" s="47"/>
      <c r="P19" s="40"/>
    </row>
    <row r="20" spans="1:16" x14ac:dyDescent="0.3">
      <c r="A20" s="6" t="s">
        <v>17</v>
      </c>
      <c r="B20" s="7" t="s">
        <v>18</v>
      </c>
      <c r="C20" s="7">
        <v>2</v>
      </c>
      <c r="D20" s="8" t="s">
        <v>42</v>
      </c>
      <c r="E20" s="9" t="s">
        <v>20</v>
      </c>
      <c r="F20" s="8" t="s">
        <v>53</v>
      </c>
      <c r="G20" s="8"/>
      <c r="H20" s="9"/>
      <c r="I20" s="20" t="s">
        <v>54</v>
      </c>
      <c r="J20" s="21" t="s">
        <v>55</v>
      </c>
      <c r="K20" s="26" t="s">
        <v>24</v>
      </c>
      <c r="L20" s="31"/>
      <c r="M20" s="36"/>
      <c r="N20" s="43"/>
      <c r="O20" s="47"/>
      <c r="P20" s="40"/>
    </row>
    <row r="21" spans="1:16" x14ac:dyDescent="0.3">
      <c r="A21" s="6" t="s">
        <v>17</v>
      </c>
      <c r="B21" s="7" t="s">
        <v>18</v>
      </c>
      <c r="C21" s="7">
        <v>2</v>
      </c>
      <c r="D21" s="8" t="s">
        <v>42</v>
      </c>
      <c r="E21" s="9" t="s">
        <v>20</v>
      </c>
      <c r="F21" s="8" t="s">
        <v>56</v>
      </c>
      <c r="G21" s="8"/>
      <c r="H21" s="9"/>
      <c r="I21" s="56" t="s">
        <v>57</v>
      </c>
      <c r="J21" s="57" t="s">
        <v>55</v>
      </c>
      <c r="K21" s="26">
        <v>46053</v>
      </c>
      <c r="L21" s="31">
        <v>0.54166666666666663</v>
      </c>
      <c r="M21" s="36"/>
      <c r="N21" s="43"/>
      <c r="O21" s="47"/>
      <c r="P21" s="40"/>
    </row>
    <row r="22" spans="1:16" x14ac:dyDescent="0.3">
      <c r="A22" s="6" t="s">
        <v>17</v>
      </c>
      <c r="B22" s="7" t="s">
        <v>18</v>
      </c>
      <c r="C22" s="7">
        <v>3</v>
      </c>
      <c r="D22" s="8" t="s">
        <v>58</v>
      </c>
      <c r="E22" s="9" t="s">
        <v>20</v>
      </c>
      <c r="F22" s="8"/>
      <c r="G22" s="8"/>
      <c r="H22" s="9"/>
      <c r="I22" s="20" t="s">
        <v>59</v>
      </c>
      <c r="J22" s="21" t="s">
        <v>60</v>
      </c>
      <c r="K22" s="50">
        <v>46060</v>
      </c>
      <c r="L22" s="31">
        <v>0.5</v>
      </c>
      <c r="M22" s="51" t="s">
        <v>325</v>
      </c>
      <c r="N22" s="43"/>
      <c r="O22" s="47"/>
      <c r="P22" s="40"/>
    </row>
    <row r="23" spans="1:16" x14ac:dyDescent="0.3">
      <c r="A23" s="6" t="s">
        <v>17</v>
      </c>
      <c r="B23" s="7" t="s">
        <v>25</v>
      </c>
      <c r="C23" s="7">
        <v>3</v>
      </c>
      <c r="D23" s="8" t="s">
        <v>58</v>
      </c>
      <c r="E23" s="9" t="s">
        <v>20</v>
      </c>
      <c r="F23" s="8"/>
      <c r="G23" s="8"/>
      <c r="H23" s="9"/>
      <c r="I23" s="20" t="s">
        <v>59</v>
      </c>
      <c r="J23" s="21" t="s">
        <v>60</v>
      </c>
      <c r="K23" s="50">
        <v>46060</v>
      </c>
      <c r="L23" s="31">
        <v>0.5</v>
      </c>
      <c r="M23" s="51" t="s">
        <v>325</v>
      </c>
      <c r="N23" s="43"/>
      <c r="O23" s="47"/>
      <c r="P23" s="40"/>
    </row>
    <row r="24" spans="1:16" x14ac:dyDescent="0.3">
      <c r="A24" s="6" t="s">
        <v>17</v>
      </c>
      <c r="B24" s="7" t="s">
        <v>18</v>
      </c>
      <c r="C24" s="7">
        <v>2</v>
      </c>
      <c r="D24" s="8" t="s">
        <v>42</v>
      </c>
      <c r="E24" s="9" t="s">
        <v>20</v>
      </c>
      <c r="F24" s="8" t="s">
        <v>56</v>
      </c>
      <c r="G24" s="8"/>
      <c r="H24" s="9"/>
      <c r="I24" s="20" t="s">
        <v>61</v>
      </c>
      <c r="J24" s="21" t="s">
        <v>37</v>
      </c>
      <c r="K24" s="26" t="s">
        <v>24</v>
      </c>
      <c r="L24" s="31"/>
      <c r="M24" s="36"/>
      <c r="N24" s="43"/>
      <c r="O24" s="47"/>
      <c r="P24" s="40"/>
    </row>
    <row r="25" spans="1:16" x14ac:dyDescent="0.3">
      <c r="A25" s="6" t="s">
        <v>17</v>
      </c>
      <c r="B25" s="7" t="s">
        <v>18</v>
      </c>
      <c r="C25" s="7">
        <v>1</v>
      </c>
      <c r="D25" s="8" t="s">
        <v>58</v>
      </c>
      <c r="E25" s="9" t="s">
        <v>20</v>
      </c>
      <c r="F25" s="8"/>
      <c r="G25" s="8"/>
      <c r="H25" s="9"/>
      <c r="I25" s="20" t="s">
        <v>62</v>
      </c>
      <c r="J25" s="21" t="s">
        <v>63</v>
      </c>
      <c r="K25" s="26">
        <v>46060</v>
      </c>
      <c r="L25" s="31">
        <v>0.41666666666666669</v>
      </c>
      <c r="M25" s="51" t="s">
        <v>64</v>
      </c>
      <c r="N25" s="43"/>
      <c r="O25" s="47"/>
      <c r="P25" s="40"/>
    </row>
    <row r="26" spans="1:16" x14ac:dyDescent="0.3">
      <c r="A26" s="6" t="s">
        <v>17</v>
      </c>
      <c r="B26" s="7" t="s">
        <v>25</v>
      </c>
      <c r="C26" s="7">
        <v>1</v>
      </c>
      <c r="D26" s="8" t="s">
        <v>58</v>
      </c>
      <c r="E26" s="9" t="s">
        <v>20</v>
      </c>
      <c r="F26" s="8"/>
      <c r="G26" s="8"/>
      <c r="H26" s="9"/>
      <c r="I26" s="20" t="s">
        <v>62</v>
      </c>
      <c r="J26" s="21" t="s">
        <v>63</v>
      </c>
      <c r="K26" s="26">
        <v>46059</v>
      </c>
      <c r="L26" s="31">
        <v>0.41666666666666669</v>
      </c>
      <c r="M26" s="51" t="s">
        <v>64</v>
      </c>
      <c r="N26" s="43"/>
      <c r="O26" s="47"/>
      <c r="P26" s="40"/>
    </row>
    <row r="27" spans="1:16" x14ac:dyDescent="0.3">
      <c r="A27" s="6" t="s">
        <v>17</v>
      </c>
      <c r="B27" s="7" t="s">
        <v>25</v>
      </c>
      <c r="C27" s="7">
        <v>1</v>
      </c>
      <c r="D27" s="8" t="s">
        <v>43</v>
      </c>
      <c r="E27" s="9" t="s">
        <v>20</v>
      </c>
      <c r="F27" s="8"/>
      <c r="G27" s="8"/>
      <c r="H27" s="9"/>
      <c r="I27" s="20" t="s">
        <v>62</v>
      </c>
      <c r="J27" s="21" t="s">
        <v>63</v>
      </c>
      <c r="K27" s="26">
        <v>46059</v>
      </c>
      <c r="L27" s="31">
        <v>0.41666666666666669</v>
      </c>
      <c r="M27" s="51" t="s">
        <v>64</v>
      </c>
      <c r="N27" s="43"/>
      <c r="O27" s="47"/>
      <c r="P27" s="40"/>
    </row>
    <row r="28" spans="1:16" x14ac:dyDescent="0.3">
      <c r="A28" s="6" t="s">
        <v>17</v>
      </c>
      <c r="B28" s="7" t="s">
        <v>18</v>
      </c>
      <c r="C28" s="7">
        <v>1</v>
      </c>
      <c r="D28" s="8" t="s">
        <v>43</v>
      </c>
      <c r="E28" s="9" t="s">
        <v>20</v>
      </c>
      <c r="F28" s="8"/>
      <c r="G28" s="8"/>
      <c r="H28" s="9"/>
      <c r="I28" s="20" t="s">
        <v>62</v>
      </c>
      <c r="J28" s="21" t="s">
        <v>63</v>
      </c>
      <c r="K28" s="26">
        <v>46060</v>
      </c>
      <c r="L28" s="31">
        <v>0.41666666666666669</v>
      </c>
      <c r="M28" s="51" t="s">
        <v>64</v>
      </c>
      <c r="N28" s="43"/>
      <c r="O28" s="47"/>
      <c r="P28" s="40"/>
    </row>
    <row r="29" spans="1:16" x14ac:dyDescent="0.3">
      <c r="A29" s="6" t="s">
        <v>17</v>
      </c>
      <c r="B29" s="7" t="s">
        <v>46</v>
      </c>
      <c r="C29" s="7">
        <v>1</v>
      </c>
      <c r="D29" s="8" t="s">
        <v>32</v>
      </c>
      <c r="E29" s="9" t="s">
        <v>20</v>
      </c>
      <c r="F29" s="8"/>
      <c r="G29" s="8"/>
      <c r="H29" s="9"/>
      <c r="I29" s="20" t="s">
        <v>62</v>
      </c>
      <c r="J29" s="21" t="s">
        <v>63</v>
      </c>
      <c r="K29" s="26">
        <v>46059</v>
      </c>
      <c r="L29" s="31">
        <v>0.41666666666666669</v>
      </c>
      <c r="M29" s="51" t="s">
        <v>64</v>
      </c>
      <c r="N29" s="43"/>
      <c r="O29" s="47"/>
      <c r="P29" s="40"/>
    </row>
    <row r="30" spans="1:16" x14ac:dyDescent="0.3">
      <c r="A30" s="6" t="s">
        <v>17</v>
      </c>
      <c r="B30" s="7" t="s">
        <v>18</v>
      </c>
      <c r="C30" s="7">
        <v>1</v>
      </c>
      <c r="D30" s="8" t="s">
        <v>32</v>
      </c>
      <c r="E30" s="9" t="s">
        <v>20</v>
      </c>
      <c r="F30" s="8"/>
      <c r="G30" s="8"/>
      <c r="H30" s="9"/>
      <c r="I30" s="20" t="s">
        <v>62</v>
      </c>
      <c r="J30" s="21" t="s">
        <v>63</v>
      </c>
      <c r="K30" s="26">
        <v>46060</v>
      </c>
      <c r="L30" s="31">
        <v>0.41666666666666669</v>
      </c>
      <c r="M30" s="51" t="s">
        <v>64</v>
      </c>
      <c r="N30" s="43"/>
      <c r="O30" s="47"/>
      <c r="P30" s="40"/>
    </row>
    <row r="31" spans="1:16" x14ac:dyDescent="0.3">
      <c r="A31" s="6" t="s">
        <v>17</v>
      </c>
      <c r="B31" s="7" t="s">
        <v>25</v>
      </c>
      <c r="C31" s="7">
        <v>1</v>
      </c>
      <c r="D31" s="8" t="s">
        <v>19</v>
      </c>
      <c r="E31" s="9" t="s">
        <v>20</v>
      </c>
      <c r="F31" s="8"/>
      <c r="G31" s="8"/>
      <c r="H31" s="9"/>
      <c r="I31" s="56" t="s">
        <v>62</v>
      </c>
      <c r="J31" s="57" t="s">
        <v>63</v>
      </c>
      <c r="K31" s="26">
        <v>46062</v>
      </c>
      <c r="L31" s="31">
        <v>0.41666666666666669</v>
      </c>
      <c r="M31" s="51" t="s">
        <v>64</v>
      </c>
      <c r="N31" s="43"/>
      <c r="O31" s="47"/>
      <c r="P31" s="40"/>
    </row>
    <row r="32" spans="1:16" x14ac:dyDescent="0.3">
      <c r="A32" s="6" t="s">
        <v>17</v>
      </c>
      <c r="B32" s="7" t="s">
        <v>18</v>
      </c>
      <c r="C32" s="7">
        <v>1</v>
      </c>
      <c r="D32" s="8" t="s">
        <v>19</v>
      </c>
      <c r="E32" s="9" t="s">
        <v>31</v>
      </c>
      <c r="F32" s="8"/>
      <c r="G32" s="8"/>
      <c r="H32" s="9"/>
      <c r="I32" s="56" t="s">
        <v>62</v>
      </c>
      <c r="J32" s="57" t="s">
        <v>63</v>
      </c>
      <c r="K32" s="26">
        <v>46061</v>
      </c>
      <c r="L32" s="31">
        <v>0.41666666666666669</v>
      </c>
      <c r="M32" s="51" t="s">
        <v>64</v>
      </c>
      <c r="N32" s="43"/>
      <c r="O32" s="47"/>
      <c r="P32" s="40"/>
    </row>
    <row r="33" spans="1:16" x14ac:dyDescent="0.3">
      <c r="A33" s="6" t="s">
        <v>17</v>
      </c>
      <c r="B33" s="7" t="s">
        <v>18</v>
      </c>
      <c r="C33" s="7">
        <v>4</v>
      </c>
      <c r="D33" s="8" t="s">
        <v>32</v>
      </c>
      <c r="E33" s="9" t="s">
        <v>20</v>
      </c>
      <c r="F33" s="8"/>
      <c r="G33" s="8"/>
      <c r="H33" s="9"/>
      <c r="I33" s="20" t="s">
        <v>65</v>
      </c>
      <c r="J33" s="21" t="s">
        <v>66</v>
      </c>
      <c r="K33" s="26">
        <v>45694</v>
      </c>
      <c r="L33" s="31"/>
      <c r="M33" s="51" t="s">
        <v>318</v>
      </c>
      <c r="N33" s="43">
        <v>45715</v>
      </c>
      <c r="O33" s="47"/>
      <c r="P33" s="52" t="s">
        <v>67</v>
      </c>
    </row>
    <row r="34" spans="1:16" x14ac:dyDescent="0.3">
      <c r="A34" s="6" t="s">
        <v>17</v>
      </c>
      <c r="B34" s="7" t="s">
        <v>25</v>
      </c>
      <c r="C34" s="7">
        <v>1</v>
      </c>
      <c r="D34" s="8" t="s">
        <v>43</v>
      </c>
      <c r="E34" s="9" t="s">
        <v>20</v>
      </c>
      <c r="F34" s="8"/>
      <c r="G34" s="8"/>
      <c r="H34" s="9"/>
      <c r="I34" s="20" t="s">
        <v>68</v>
      </c>
      <c r="J34" s="21" t="s">
        <v>69</v>
      </c>
      <c r="K34" s="26" t="s">
        <v>24</v>
      </c>
      <c r="L34" s="31"/>
      <c r="M34" s="36"/>
      <c r="N34" s="43"/>
      <c r="O34" s="47"/>
      <c r="P34" s="40"/>
    </row>
    <row r="35" spans="1:16" x14ac:dyDescent="0.3">
      <c r="A35" s="6" t="s">
        <v>17</v>
      </c>
      <c r="B35" s="7" t="s">
        <v>18</v>
      </c>
      <c r="C35" s="7">
        <v>1</v>
      </c>
      <c r="D35" s="8" t="s">
        <v>43</v>
      </c>
      <c r="E35" s="9" t="s">
        <v>20</v>
      </c>
      <c r="F35" s="8"/>
      <c r="G35" s="8"/>
      <c r="H35" s="9"/>
      <c r="I35" s="20" t="s">
        <v>68</v>
      </c>
      <c r="J35" s="21" t="s">
        <v>69</v>
      </c>
      <c r="K35" s="26" t="s">
        <v>24</v>
      </c>
      <c r="L35" s="31"/>
      <c r="M35" s="36"/>
      <c r="N35" s="43"/>
      <c r="O35" s="47"/>
      <c r="P35" s="40"/>
    </row>
    <row r="36" spans="1:16" x14ac:dyDescent="0.3">
      <c r="A36" s="6" t="s">
        <v>17</v>
      </c>
      <c r="B36" s="7" t="s">
        <v>25</v>
      </c>
      <c r="C36" s="7">
        <v>2</v>
      </c>
      <c r="D36" s="8" t="s">
        <v>19</v>
      </c>
      <c r="E36" s="9" t="s">
        <v>31</v>
      </c>
      <c r="F36" s="8"/>
      <c r="G36" s="8"/>
      <c r="H36" s="9"/>
      <c r="I36" s="20" t="s">
        <v>70</v>
      </c>
      <c r="J36" s="21" t="s">
        <v>71</v>
      </c>
      <c r="K36" s="26" t="s">
        <v>24</v>
      </c>
      <c r="L36" s="31"/>
      <c r="M36" s="36"/>
      <c r="N36" s="43"/>
      <c r="O36" s="47"/>
      <c r="P36" s="40"/>
    </row>
    <row r="37" spans="1:16" x14ac:dyDescent="0.3">
      <c r="A37" s="6" t="s">
        <v>17</v>
      </c>
      <c r="B37" s="7" t="s">
        <v>18</v>
      </c>
      <c r="C37" s="7">
        <v>2</v>
      </c>
      <c r="D37" s="8" t="s">
        <v>19</v>
      </c>
      <c r="E37" s="9" t="s">
        <v>31</v>
      </c>
      <c r="F37" s="8"/>
      <c r="G37" s="8"/>
      <c r="H37" s="9"/>
      <c r="I37" s="20" t="s">
        <v>70</v>
      </c>
      <c r="J37" s="21" t="s">
        <v>71</v>
      </c>
      <c r="K37" s="26" t="s">
        <v>24</v>
      </c>
      <c r="L37" s="31"/>
      <c r="M37" s="36"/>
      <c r="N37" s="43"/>
      <c r="O37" s="47"/>
      <c r="P37" s="40"/>
    </row>
    <row r="38" spans="1:16" x14ac:dyDescent="0.3">
      <c r="A38" s="6" t="s">
        <v>17</v>
      </c>
      <c r="B38" s="7" t="s">
        <v>18</v>
      </c>
      <c r="C38" s="7">
        <v>3</v>
      </c>
      <c r="D38" s="8" t="s">
        <v>58</v>
      </c>
      <c r="E38" s="9" t="s">
        <v>20</v>
      </c>
      <c r="F38" s="8" t="s">
        <v>72</v>
      </c>
      <c r="G38" s="8"/>
      <c r="H38" s="9"/>
      <c r="I38" s="20" t="s">
        <v>73</v>
      </c>
      <c r="J38" s="21" t="s">
        <v>74</v>
      </c>
      <c r="K38" s="26" t="s">
        <v>24</v>
      </c>
      <c r="L38" s="31"/>
      <c r="M38" s="36"/>
      <c r="N38" s="43"/>
      <c r="O38" s="47"/>
      <c r="P38" s="40"/>
    </row>
    <row r="39" spans="1:16" x14ac:dyDescent="0.3">
      <c r="A39" s="6" t="s">
        <v>17</v>
      </c>
      <c r="B39" s="7" t="s">
        <v>25</v>
      </c>
      <c r="C39" s="7">
        <v>3</v>
      </c>
      <c r="D39" s="8" t="s">
        <v>58</v>
      </c>
      <c r="E39" s="9" t="s">
        <v>20</v>
      </c>
      <c r="F39" s="8" t="s">
        <v>72</v>
      </c>
      <c r="G39" s="8"/>
      <c r="H39" s="9"/>
      <c r="I39" s="20" t="s">
        <v>73</v>
      </c>
      <c r="J39" s="21" t="s">
        <v>74</v>
      </c>
      <c r="K39" s="26" t="s">
        <v>24</v>
      </c>
      <c r="L39" s="31"/>
      <c r="M39" s="36"/>
      <c r="N39" s="43"/>
      <c r="O39" s="47"/>
      <c r="P39" s="40"/>
    </row>
    <row r="40" spans="1:16" x14ac:dyDescent="0.3">
      <c r="A40" s="6" t="s">
        <v>17</v>
      </c>
      <c r="B40" s="7" t="s">
        <v>25</v>
      </c>
      <c r="C40" s="7">
        <v>3</v>
      </c>
      <c r="D40" s="8" t="s">
        <v>19</v>
      </c>
      <c r="E40" s="9" t="s">
        <v>31</v>
      </c>
      <c r="F40" s="8" t="s">
        <v>75</v>
      </c>
      <c r="G40" s="8"/>
      <c r="H40" s="9"/>
      <c r="I40" s="20" t="s">
        <v>76</v>
      </c>
      <c r="J40" s="21" t="s">
        <v>77</v>
      </c>
      <c r="K40" s="26" t="s">
        <v>24</v>
      </c>
      <c r="L40" s="31"/>
      <c r="M40" s="36"/>
      <c r="N40" s="43"/>
      <c r="O40" s="47"/>
      <c r="P40" s="40"/>
    </row>
    <row r="41" spans="1:16" x14ac:dyDescent="0.3">
      <c r="A41" s="6" t="s">
        <v>17</v>
      </c>
      <c r="B41" s="7" t="s">
        <v>18</v>
      </c>
      <c r="C41" s="7">
        <v>3</v>
      </c>
      <c r="D41" s="8" t="s">
        <v>19</v>
      </c>
      <c r="E41" s="9" t="s">
        <v>31</v>
      </c>
      <c r="F41" s="8" t="s">
        <v>75</v>
      </c>
      <c r="G41" s="8"/>
      <c r="H41" s="9"/>
      <c r="I41" s="20" t="s">
        <v>76</v>
      </c>
      <c r="J41" s="21" t="s">
        <v>77</v>
      </c>
      <c r="K41" s="26" t="s">
        <v>24</v>
      </c>
      <c r="L41" s="31"/>
      <c r="M41" s="36"/>
      <c r="N41" s="43"/>
      <c r="O41" s="47"/>
      <c r="P41" s="40"/>
    </row>
    <row r="42" spans="1:16" x14ac:dyDescent="0.3">
      <c r="A42" s="6" t="s">
        <v>17</v>
      </c>
      <c r="B42" s="7" t="s">
        <v>18</v>
      </c>
      <c r="C42" s="7">
        <v>2</v>
      </c>
      <c r="D42" s="8" t="s">
        <v>32</v>
      </c>
      <c r="E42" s="9" t="s">
        <v>31</v>
      </c>
      <c r="F42" s="8" t="s">
        <v>47</v>
      </c>
      <c r="G42" s="8"/>
      <c r="H42" s="9"/>
      <c r="I42" s="20" t="s">
        <v>78</v>
      </c>
      <c r="J42" s="21" t="s">
        <v>45</v>
      </c>
      <c r="K42" s="26" t="s">
        <v>24</v>
      </c>
      <c r="L42" s="31"/>
      <c r="M42" s="36"/>
      <c r="N42" s="43"/>
      <c r="O42" s="47"/>
      <c r="P42" s="40"/>
    </row>
    <row r="43" spans="1:16" x14ac:dyDescent="0.3">
      <c r="A43" s="6" t="s">
        <v>17</v>
      </c>
      <c r="B43" s="7" t="s">
        <v>25</v>
      </c>
      <c r="C43" s="7">
        <v>3</v>
      </c>
      <c r="D43" s="8" t="s">
        <v>19</v>
      </c>
      <c r="E43" s="9" t="s">
        <v>31</v>
      </c>
      <c r="F43" s="8" t="s">
        <v>75</v>
      </c>
      <c r="G43" s="8"/>
      <c r="H43" s="9"/>
      <c r="I43" s="20" t="s">
        <v>79</v>
      </c>
      <c r="J43" s="21" t="s">
        <v>60</v>
      </c>
      <c r="K43" s="50">
        <v>46060</v>
      </c>
      <c r="L43" s="31">
        <v>0.5</v>
      </c>
      <c r="M43" s="51" t="s">
        <v>325</v>
      </c>
      <c r="N43" s="43"/>
      <c r="O43" s="47"/>
      <c r="P43" s="40"/>
    </row>
    <row r="44" spans="1:16" x14ac:dyDescent="0.3">
      <c r="A44" s="6" t="s">
        <v>17</v>
      </c>
      <c r="B44" s="7" t="s">
        <v>18</v>
      </c>
      <c r="C44" s="7">
        <v>3</v>
      </c>
      <c r="D44" s="8" t="s">
        <v>19</v>
      </c>
      <c r="E44" s="9" t="s">
        <v>31</v>
      </c>
      <c r="F44" s="8" t="s">
        <v>75</v>
      </c>
      <c r="G44" s="8"/>
      <c r="H44" s="9"/>
      <c r="I44" s="20" t="s">
        <v>79</v>
      </c>
      <c r="J44" s="21" t="s">
        <v>60</v>
      </c>
      <c r="K44" s="50">
        <v>46060</v>
      </c>
      <c r="L44" s="31">
        <v>0.5</v>
      </c>
      <c r="M44" s="51" t="s">
        <v>325</v>
      </c>
      <c r="N44" s="43"/>
      <c r="O44" s="47"/>
      <c r="P44" s="40"/>
    </row>
    <row r="45" spans="1:16" x14ac:dyDescent="0.3">
      <c r="A45" s="6" t="s">
        <v>17</v>
      </c>
      <c r="B45" s="7" t="s">
        <v>25</v>
      </c>
      <c r="C45" s="7">
        <v>2</v>
      </c>
      <c r="D45" s="8" t="s">
        <v>80</v>
      </c>
      <c r="E45" s="9" t="s">
        <v>20</v>
      </c>
      <c r="F45" s="8" t="s">
        <v>81</v>
      </c>
      <c r="G45" s="8"/>
      <c r="H45" s="9"/>
      <c r="I45" s="56" t="s">
        <v>82</v>
      </c>
      <c r="J45" s="57" t="s">
        <v>60</v>
      </c>
      <c r="K45" s="26">
        <v>46065</v>
      </c>
      <c r="L45" s="31">
        <v>0.66666666666666663</v>
      </c>
      <c r="M45" s="36" t="s">
        <v>83</v>
      </c>
      <c r="N45" s="43"/>
      <c r="O45" s="47"/>
      <c r="P45" s="40"/>
    </row>
    <row r="46" spans="1:16" x14ac:dyDescent="0.3">
      <c r="A46" s="6" t="s">
        <v>17</v>
      </c>
      <c r="B46" s="7" t="s">
        <v>25</v>
      </c>
      <c r="C46" s="7">
        <v>3</v>
      </c>
      <c r="D46" s="8" t="s">
        <v>43</v>
      </c>
      <c r="E46" s="9" t="s">
        <v>20</v>
      </c>
      <c r="F46" s="8"/>
      <c r="G46" s="8"/>
      <c r="H46" s="9"/>
      <c r="I46" s="20" t="s">
        <v>84</v>
      </c>
      <c r="J46" s="21" t="s">
        <v>85</v>
      </c>
      <c r="K46" s="26" t="s">
        <v>24</v>
      </c>
      <c r="L46" s="31"/>
      <c r="M46" s="36"/>
      <c r="N46" s="43"/>
      <c r="O46" s="47"/>
      <c r="P46" s="40"/>
    </row>
    <row r="47" spans="1:16" x14ac:dyDescent="0.3">
      <c r="A47" s="6" t="s">
        <v>17</v>
      </c>
      <c r="B47" s="7" t="s">
        <v>18</v>
      </c>
      <c r="C47" s="7">
        <v>3</v>
      </c>
      <c r="D47" s="8" t="s">
        <v>43</v>
      </c>
      <c r="E47" s="9" t="s">
        <v>20</v>
      </c>
      <c r="F47" s="8"/>
      <c r="G47" s="8"/>
      <c r="H47" s="9"/>
      <c r="I47" s="20" t="s">
        <v>84</v>
      </c>
      <c r="J47" s="21" t="s">
        <v>85</v>
      </c>
      <c r="K47" s="26" t="s">
        <v>24</v>
      </c>
      <c r="L47" s="31"/>
      <c r="M47" s="36"/>
      <c r="N47" s="43"/>
      <c r="O47" s="47"/>
      <c r="P47" s="40"/>
    </row>
    <row r="48" spans="1:16" x14ac:dyDescent="0.3">
      <c r="A48" s="6" t="s">
        <v>17</v>
      </c>
      <c r="B48" s="7" t="s">
        <v>18</v>
      </c>
      <c r="C48" s="7">
        <v>2</v>
      </c>
      <c r="D48" s="8" t="s">
        <v>42</v>
      </c>
      <c r="E48" s="9" t="s">
        <v>20</v>
      </c>
      <c r="F48" s="8" t="s">
        <v>56</v>
      </c>
      <c r="G48" s="8"/>
      <c r="H48" s="9"/>
      <c r="I48" s="20" t="s">
        <v>86</v>
      </c>
      <c r="J48" s="21" t="s">
        <v>87</v>
      </c>
      <c r="K48" s="26" t="s">
        <v>24</v>
      </c>
      <c r="L48" s="31"/>
      <c r="M48" s="36"/>
      <c r="N48" s="43"/>
      <c r="O48" s="47"/>
      <c r="P48" s="40"/>
    </row>
    <row r="49" spans="1:16" x14ac:dyDescent="0.3">
      <c r="A49" s="6" t="s">
        <v>17</v>
      </c>
      <c r="B49" s="7" t="s">
        <v>18</v>
      </c>
      <c r="C49" s="7">
        <v>2</v>
      </c>
      <c r="D49" s="8" t="s">
        <v>58</v>
      </c>
      <c r="E49" s="9" t="s">
        <v>20</v>
      </c>
      <c r="F49" s="8"/>
      <c r="G49" s="8"/>
      <c r="H49" s="9"/>
      <c r="I49" s="56" t="s">
        <v>88</v>
      </c>
      <c r="J49" s="57" t="s">
        <v>89</v>
      </c>
      <c r="K49" s="26">
        <v>46057</v>
      </c>
      <c r="L49" s="31">
        <v>0.70833333333333337</v>
      </c>
      <c r="M49" s="36" t="s">
        <v>83</v>
      </c>
      <c r="N49" s="43"/>
      <c r="O49" s="47"/>
      <c r="P49" s="40"/>
    </row>
    <row r="50" spans="1:16" x14ac:dyDescent="0.3">
      <c r="A50" s="6" t="s">
        <v>17</v>
      </c>
      <c r="B50" s="7" t="s">
        <v>25</v>
      </c>
      <c r="C50" s="7">
        <v>2</v>
      </c>
      <c r="D50" s="8" t="s">
        <v>80</v>
      </c>
      <c r="E50" s="9" t="s">
        <v>20</v>
      </c>
      <c r="F50" s="8"/>
      <c r="G50" s="8"/>
      <c r="H50" s="9"/>
      <c r="I50" s="56" t="s">
        <v>88</v>
      </c>
      <c r="J50" s="57" t="s">
        <v>90</v>
      </c>
      <c r="K50" s="26"/>
      <c r="L50" s="31"/>
      <c r="M50" s="36"/>
      <c r="N50" s="43"/>
      <c r="O50" s="47"/>
      <c r="P50" s="40"/>
    </row>
    <row r="51" spans="1:16" x14ac:dyDescent="0.3">
      <c r="A51" s="6" t="s">
        <v>17</v>
      </c>
      <c r="B51" s="7" t="s">
        <v>25</v>
      </c>
      <c r="C51" s="7">
        <v>2</v>
      </c>
      <c r="D51" s="8" t="s">
        <v>19</v>
      </c>
      <c r="E51" s="9" t="s">
        <v>20</v>
      </c>
      <c r="F51" s="8"/>
      <c r="G51" s="8"/>
      <c r="H51" s="9"/>
      <c r="I51" s="56" t="s">
        <v>88</v>
      </c>
      <c r="J51" s="57" t="s">
        <v>89</v>
      </c>
      <c r="K51" s="26">
        <v>46057</v>
      </c>
      <c r="L51" s="31">
        <v>0.375</v>
      </c>
      <c r="M51" s="36" t="s">
        <v>83</v>
      </c>
      <c r="N51" s="43"/>
      <c r="O51" s="47"/>
      <c r="P51" s="40"/>
    </row>
    <row r="52" spans="1:16" x14ac:dyDescent="0.3">
      <c r="A52" s="6" t="s">
        <v>17</v>
      </c>
      <c r="B52" s="7" t="s">
        <v>18</v>
      </c>
      <c r="C52" s="7">
        <v>2</v>
      </c>
      <c r="D52" s="8" t="s">
        <v>19</v>
      </c>
      <c r="E52" s="9" t="s">
        <v>20</v>
      </c>
      <c r="F52" s="8"/>
      <c r="G52" s="8"/>
      <c r="H52" s="9"/>
      <c r="I52" s="56" t="s">
        <v>88</v>
      </c>
      <c r="J52" s="57" t="s">
        <v>89</v>
      </c>
      <c r="K52" s="26">
        <v>46057</v>
      </c>
      <c r="L52" s="31">
        <v>0.70833333333333337</v>
      </c>
      <c r="M52" s="36" t="s">
        <v>83</v>
      </c>
      <c r="N52" s="43"/>
      <c r="O52" s="47"/>
      <c r="P52" s="40"/>
    </row>
    <row r="53" spans="1:16" x14ac:dyDescent="0.3">
      <c r="A53" s="6" t="s">
        <v>17</v>
      </c>
      <c r="B53" s="7" t="s">
        <v>46</v>
      </c>
      <c r="C53" s="7">
        <v>2</v>
      </c>
      <c r="D53" s="8" t="s">
        <v>58</v>
      </c>
      <c r="E53" s="9" t="s">
        <v>20</v>
      </c>
      <c r="F53" s="8"/>
      <c r="G53" s="8"/>
      <c r="H53" s="9"/>
      <c r="I53" s="56" t="s">
        <v>88</v>
      </c>
      <c r="J53" s="57" t="s">
        <v>89</v>
      </c>
      <c r="K53" s="26">
        <v>46057</v>
      </c>
      <c r="L53" s="31">
        <v>0.375</v>
      </c>
      <c r="M53" s="36" t="s">
        <v>83</v>
      </c>
      <c r="N53" s="43"/>
      <c r="O53" s="47"/>
      <c r="P53" s="40"/>
    </row>
    <row r="54" spans="1:16" x14ac:dyDescent="0.3">
      <c r="A54" s="6" t="s">
        <v>17</v>
      </c>
      <c r="B54" s="7" t="s">
        <v>46</v>
      </c>
      <c r="C54" s="7">
        <v>2</v>
      </c>
      <c r="D54" s="8" t="s">
        <v>43</v>
      </c>
      <c r="E54" s="9" t="s">
        <v>31</v>
      </c>
      <c r="F54" s="8"/>
      <c r="G54" s="8"/>
      <c r="H54" s="9"/>
      <c r="I54" s="56" t="s">
        <v>88</v>
      </c>
      <c r="J54" s="57" t="s">
        <v>89</v>
      </c>
      <c r="K54" s="26">
        <v>46057</v>
      </c>
      <c r="L54" s="31">
        <v>0.375</v>
      </c>
      <c r="M54" s="36" t="s">
        <v>83</v>
      </c>
      <c r="N54" s="43"/>
      <c r="O54" s="47"/>
      <c r="P54" s="40"/>
    </row>
    <row r="55" spans="1:16" x14ac:dyDescent="0.3">
      <c r="A55" s="6" t="s">
        <v>17</v>
      </c>
      <c r="B55" s="7" t="s">
        <v>91</v>
      </c>
      <c r="C55" s="7">
        <v>2</v>
      </c>
      <c r="D55" s="8" t="s">
        <v>43</v>
      </c>
      <c r="E55" s="9" t="s">
        <v>20</v>
      </c>
      <c r="F55" s="8"/>
      <c r="G55" s="8"/>
      <c r="H55" s="9"/>
      <c r="I55" s="56" t="s">
        <v>88</v>
      </c>
      <c r="J55" s="57" t="s">
        <v>89</v>
      </c>
      <c r="K55" s="26">
        <v>46057</v>
      </c>
      <c r="L55" s="31">
        <v>0.70833333333333337</v>
      </c>
      <c r="M55" s="36" t="s">
        <v>83</v>
      </c>
      <c r="N55" s="43"/>
      <c r="O55" s="47"/>
      <c r="P55" s="40"/>
    </row>
    <row r="56" spans="1:16" x14ac:dyDescent="0.3">
      <c r="A56" s="6" t="s">
        <v>17</v>
      </c>
      <c r="B56" s="7" t="s">
        <v>25</v>
      </c>
      <c r="C56" s="7">
        <v>2</v>
      </c>
      <c r="D56" s="8" t="s">
        <v>39</v>
      </c>
      <c r="E56" s="9" t="s">
        <v>20</v>
      </c>
      <c r="F56" s="8"/>
      <c r="G56" s="8"/>
      <c r="H56" s="9"/>
      <c r="I56" s="56" t="s">
        <v>88</v>
      </c>
      <c r="J56" s="57" t="s">
        <v>90</v>
      </c>
      <c r="K56" s="26"/>
      <c r="L56" s="31"/>
      <c r="M56" s="36"/>
      <c r="N56" s="43"/>
      <c r="O56" s="47"/>
      <c r="P56" s="40"/>
    </row>
    <row r="57" spans="1:16" x14ac:dyDescent="0.3">
      <c r="A57" s="6" t="s">
        <v>17</v>
      </c>
      <c r="B57" s="7" t="s">
        <v>18</v>
      </c>
      <c r="C57" s="7">
        <v>2</v>
      </c>
      <c r="D57" s="8" t="s">
        <v>42</v>
      </c>
      <c r="E57" s="9" t="s">
        <v>20</v>
      </c>
      <c r="F57" s="8"/>
      <c r="G57" s="8"/>
      <c r="H57" s="9"/>
      <c r="I57" s="56" t="s">
        <v>88</v>
      </c>
      <c r="J57" s="57" t="s">
        <v>90</v>
      </c>
      <c r="K57" s="26"/>
      <c r="L57" s="31"/>
      <c r="M57" s="36"/>
      <c r="N57" s="43"/>
      <c r="O57" s="47"/>
      <c r="P57" s="40"/>
    </row>
    <row r="58" spans="1:16" x14ac:dyDescent="0.3">
      <c r="A58" s="6" t="s">
        <v>17</v>
      </c>
      <c r="B58" s="7" t="s">
        <v>18</v>
      </c>
      <c r="C58" s="7">
        <v>2</v>
      </c>
      <c r="D58" s="8" t="s">
        <v>32</v>
      </c>
      <c r="E58" s="9" t="s">
        <v>31</v>
      </c>
      <c r="F58" s="8"/>
      <c r="G58" s="8"/>
      <c r="H58" s="9"/>
      <c r="I58" s="56" t="s">
        <v>88</v>
      </c>
      <c r="J58" s="57" t="s">
        <v>89</v>
      </c>
      <c r="K58" s="26">
        <v>46057</v>
      </c>
      <c r="L58" s="31">
        <v>0.70833333333333337</v>
      </c>
      <c r="M58" s="36" t="s">
        <v>83</v>
      </c>
      <c r="N58" s="43"/>
      <c r="O58" s="47"/>
      <c r="P58" s="40"/>
    </row>
    <row r="59" spans="1:16" x14ac:dyDescent="0.3">
      <c r="A59" s="6" t="s">
        <v>17</v>
      </c>
      <c r="B59" s="7" t="s">
        <v>46</v>
      </c>
      <c r="C59" s="7">
        <v>2</v>
      </c>
      <c r="D59" s="8" t="s">
        <v>58</v>
      </c>
      <c r="E59" s="9" t="s">
        <v>20</v>
      </c>
      <c r="F59" s="8" t="s">
        <v>92</v>
      </c>
      <c r="G59" s="8"/>
      <c r="H59" s="9"/>
      <c r="I59" s="20" t="s">
        <v>93</v>
      </c>
      <c r="J59" s="21" t="s">
        <v>94</v>
      </c>
      <c r="K59" s="26" t="s">
        <v>24</v>
      </c>
      <c r="L59" s="31"/>
      <c r="M59" s="36"/>
      <c r="N59" s="43"/>
      <c r="O59" s="47"/>
      <c r="P59" s="40"/>
    </row>
    <row r="60" spans="1:16" x14ac:dyDescent="0.3">
      <c r="A60" s="6" t="s">
        <v>17</v>
      </c>
      <c r="B60" s="7" t="s">
        <v>18</v>
      </c>
      <c r="C60" s="7">
        <v>1</v>
      </c>
      <c r="D60" s="8" t="s">
        <v>39</v>
      </c>
      <c r="E60" s="9" t="s">
        <v>20</v>
      </c>
      <c r="F60" s="8"/>
      <c r="G60" s="8"/>
      <c r="H60" s="9"/>
      <c r="I60" s="20" t="s">
        <v>95</v>
      </c>
      <c r="J60" s="21" t="s">
        <v>55</v>
      </c>
      <c r="K60" s="26" t="s">
        <v>24</v>
      </c>
      <c r="L60" s="31"/>
      <c r="M60" s="36"/>
      <c r="N60" s="43"/>
      <c r="O60" s="47"/>
      <c r="P60" s="40"/>
    </row>
    <row r="61" spans="1:16" x14ac:dyDescent="0.3">
      <c r="A61" s="6" t="s">
        <v>17</v>
      </c>
      <c r="B61" s="7" t="s">
        <v>25</v>
      </c>
      <c r="C61" s="7">
        <v>3</v>
      </c>
      <c r="D61" s="8" t="s">
        <v>19</v>
      </c>
      <c r="E61" s="9" t="s">
        <v>31</v>
      </c>
      <c r="F61" s="8" t="s">
        <v>75</v>
      </c>
      <c r="G61" s="8"/>
      <c r="H61" s="9"/>
      <c r="I61" s="20" t="s">
        <v>96</v>
      </c>
      <c r="J61" s="21" t="s">
        <v>97</v>
      </c>
      <c r="K61" s="26" t="s">
        <v>24</v>
      </c>
      <c r="L61" s="31"/>
      <c r="M61" s="36"/>
      <c r="N61" s="43"/>
      <c r="O61" s="47"/>
      <c r="P61" s="40"/>
    </row>
    <row r="62" spans="1:16" x14ac:dyDescent="0.3">
      <c r="A62" s="6" t="s">
        <v>17</v>
      </c>
      <c r="B62" s="7" t="s">
        <v>18</v>
      </c>
      <c r="C62" s="7">
        <v>3</v>
      </c>
      <c r="D62" s="8" t="s">
        <v>19</v>
      </c>
      <c r="E62" s="9" t="s">
        <v>31</v>
      </c>
      <c r="F62" s="8" t="s">
        <v>75</v>
      </c>
      <c r="G62" s="8"/>
      <c r="H62" s="9"/>
      <c r="I62" s="20" t="s">
        <v>96</v>
      </c>
      <c r="J62" s="21" t="s">
        <v>97</v>
      </c>
      <c r="K62" s="26" t="s">
        <v>24</v>
      </c>
      <c r="L62" s="31"/>
      <c r="M62" s="36"/>
      <c r="N62" s="43"/>
      <c r="O62" s="47"/>
      <c r="P62" s="40"/>
    </row>
    <row r="63" spans="1:16" x14ac:dyDescent="0.3">
      <c r="A63" s="6" t="s">
        <v>17</v>
      </c>
      <c r="B63" s="7" t="s">
        <v>18</v>
      </c>
      <c r="C63" s="7">
        <v>4</v>
      </c>
      <c r="D63" s="8" t="s">
        <v>19</v>
      </c>
      <c r="E63" s="9" t="s">
        <v>20</v>
      </c>
      <c r="F63" s="8" t="s">
        <v>21</v>
      </c>
      <c r="G63" s="8"/>
      <c r="H63" s="9"/>
      <c r="I63" s="56" t="s">
        <v>98</v>
      </c>
      <c r="J63" s="57" t="s">
        <v>99</v>
      </c>
      <c r="K63" s="26">
        <v>46061</v>
      </c>
      <c r="L63" s="31">
        <v>0.5</v>
      </c>
      <c r="M63" s="36" t="s">
        <v>324</v>
      </c>
      <c r="N63" s="43"/>
      <c r="O63" s="47"/>
      <c r="P63" s="40"/>
    </row>
    <row r="64" spans="1:16" x14ac:dyDescent="0.3">
      <c r="A64" s="6" t="s">
        <v>17</v>
      </c>
      <c r="B64" s="7" t="s">
        <v>18</v>
      </c>
      <c r="C64" s="7">
        <v>3</v>
      </c>
      <c r="D64" s="8" t="s">
        <v>32</v>
      </c>
      <c r="E64" s="9" t="s">
        <v>20</v>
      </c>
      <c r="F64" s="8"/>
      <c r="G64" s="8"/>
      <c r="H64" s="9"/>
      <c r="I64" s="20" t="s">
        <v>100</v>
      </c>
      <c r="J64" s="21" t="s">
        <v>37</v>
      </c>
      <c r="K64" s="26" t="s">
        <v>24</v>
      </c>
      <c r="L64" s="31"/>
      <c r="M64" s="36"/>
      <c r="N64" s="43"/>
      <c r="O64" s="47"/>
      <c r="P64" s="40"/>
    </row>
    <row r="65" spans="1:16" x14ac:dyDescent="0.3">
      <c r="A65" s="6" t="s">
        <v>17</v>
      </c>
      <c r="B65" s="7" t="s">
        <v>25</v>
      </c>
      <c r="C65" s="7">
        <v>4</v>
      </c>
      <c r="D65" s="8" t="s">
        <v>19</v>
      </c>
      <c r="E65" s="9" t="s">
        <v>20</v>
      </c>
      <c r="F65" s="8"/>
      <c r="G65" s="8"/>
      <c r="H65" s="9"/>
      <c r="I65" s="20" t="s">
        <v>101</v>
      </c>
      <c r="J65" s="21" t="s">
        <v>99</v>
      </c>
      <c r="K65" s="26" t="s">
        <v>24</v>
      </c>
      <c r="L65" s="31"/>
      <c r="M65" s="36"/>
      <c r="N65" s="43"/>
      <c r="O65" s="47"/>
      <c r="P65" s="40"/>
    </row>
    <row r="66" spans="1:16" x14ac:dyDescent="0.3">
      <c r="A66" s="6" t="s">
        <v>17</v>
      </c>
      <c r="B66" s="7" t="s">
        <v>18</v>
      </c>
      <c r="C66" s="7">
        <v>4</v>
      </c>
      <c r="D66" s="8" t="s">
        <v>19</v>
      </c>
      <c r="E66" s="9" t="s">
        <v>20</v>
      </c>
      <c r="F66" s="8"/>
      <c r="G66" s="8"/>
      <c r="H66" s="9"/>
      <c r="I66" s="20" t="s">
        <v>101</v>
      </c>
      <c r="J66" s="21" t="s">
        <v>99</v>
      </c>
      <c r="K66" s="26" t="s">
        <v>24</v>
      </c>
      <c r="L66" s="31"/>
      <c r="M66" s="36"/>
      <c r="N66" s="43"/>
      <c r="O66" s="47"/>
      <c r="P66" s="40"/>
    </row>
    <row r="67" spans="1:16" x14ac:dyDescent="0.3">
      <c r="A67" s="6" t="s">
        <v>17</v>
      </c>
      <c r="B67" s="7" t="s">
        <v>18</v>
      </c>
      <c r="C67" s="7">
        <v>2</v>
      </c>
      <c r="D67" s="8" t="s">
        <v>42</v>
      </c>
      <c r="E67" s="9" t="s">
        <v>20</v>
      </c>
      <c r="F67" s="8" t="s">
        <v>53</v>
      </c>
      <c r="G67" s="8"/>
      <c r="H67" s="9"/>
      <c r="I67" s="20" t="s">
        <v>102</v>
      </c>
      <c r="J67" s="21" t="s">
        <v>103</v>
      </c>
      <c r="K67" s="26" t="s">
        <v>24</v>
      </c>
      <c r="L67" s="31"/>
      <c r="M67" s="36"/>
      <c r="N67" s="43"/>
      <c r="O67" s="47"/>
      <c r="P67" s="40"/>
    </row>
    <row r="68" spans="1:16" x14ac:dyDescent="0.3">
      <c r="A68" s="6" t="s">
        <v>17</v>
      </c>
      <c r="B68" s="7" t="s">
        <v>25</v>
      </c>
      <c r="C68" s="7">
        <v>3</v>
      </c>
      <c r="D68" s="8" t="s">
        <v>58</v>
      </c>
      <c r="E68" s="9" t="s">
        <v>20</v>
      </c>
      <c r="F68" s="8"/>
      <c r="G68" s="8"/>
      <c r="H68" s="9"/>
      <c r="I68" s="20" t="s">
        <v>104</v>
      </c>
      <c r="J68" s="21" t="s">
        <v>105</v>
      </c>
      <c r="K68" s="26" t="s">
        <v>24</v>
      </c>
      <c r="L68" s="31"/>
      <c r="M68" s="36"/>
      <c r="N68" s="43"/>
      <c r="O68" s="47"/>
      <c r="P68" s="40"/>
    </row>
    <row r="69" spans="1:16" x14ac:dyDescent="0.3">
      <c r="A69" s="6" t="s">
        <v>17</v>
      </c>
      <c r="B69" s="7" t="s">
        <v>18</v>
      </c>
      <c r="C69" s="7">
        <v>3</v>
      </c>
      <c r="D69" s="8" t="s">
        <v>58</v>
      </c>
      <c r="E69" s="9" t="s">
        <v>20</v>
      </c>
      <c r="F69" s="8"/>
      <c r="G69" s="8"/>
      <c r="H69" s="9"/>
      <c r="I69" s="20" t="s">
        <v>104</v>
      </c>
      <c r="J69" s="21" t="s">
        <v>105</v>
      </c>
      <c r="K69" s="26" t="s">
        <v>24</v>
      </c>
      <c r="L69" s="31"/>
      <c r="M69" s="36"/>
      <c r="N69" s="43"/>
      <c r="O69" s="47"/>
      <c r="P69" s="40"/>
    </row>
    <row r="70" spans="1:16" x14ac:dyDescent="0.3">
      <c r="A70" s="6" t="s">
        <v>17</v>
      </c>
      <c r="B70" s="7" t="s">
        <v>25</v>
      </c>
      <c r="C70" s="7">
        <v>3</v>
      </c>
      <c r="D70" s="8" t="s">
        <v>43</v>
      </c>
      <c r="E70" s="9" t="s">
        <v>20</v>
      </c>
      <c r="F70" s="8"/>
      <c r="G70" s="8"/>
      <c r="H70" s="9"/>
      <c r="I70" s="20" t="s">
        <v>104</v>
      </c>
      <c r="J70" s="21" t="s">
        <v>105</v>
      </c>
      <c r="K70" s="26" t="s">
        <v>24</v>
      </c>
      <c r="L70" s="31"/>
      <c r="M70" s="36"/>
      <c r="N70" s="43"/>
      <c r="O70" s="47"/>
      <c r="P70" s="40"/>
    </row>
    <row r="71" spans="1:16" x14ac:dyDescent="0.3">
      <c r="A71" s="6" t="s">
        <v>17</v>
      </c>
      <c r="B71" s="7" t="s">
        <v>18</v>
      </c>
      <c r="C71" s="7">
        <v>3</v>
      </c>
      <c r="D71" s="8" t="s">
        <v>43</v>
      </c>
      <c r="E71" s="9" t="s">
        <v>20</v>
      </c>
      <c r="F71" s="8"/>
      <c r="G71" s="8"/>
      <c r="H71" s="9"/>
      <c r="I71" s="20" t="s">
        <v>104</v>
      </c>
      <c r="J71" s="21" t="s">
        <v>105</v>
      </c>
      <c r="K71" s="26" t="s">
        <v>24</v>
      </c>
      <c r="L71" s="31"/>
      <c r="M71" s="36"/>
      <c r="N71" s="43"/>
      <c r="O71" s="47"/>
      <c r="P71" s="40"/>
    </row>
    <row r="72" spans="1:16" x14ac:dyDescent="0.3">
      <c r="A72" s="6" t="s">
        <v>17</v>
      </c>
      <c r="B72" s="7" t="s">
        <v>18</v>
      </c>
      <c r="C72" s="7">
        <v>3</v>
      </c>
      <c r="D72" s="8" t="s">
        <v>32</v>
      </c>
      <c r="E72" s="9" t="s">
        <v>20</v>
      </c>
      <c r="F72" s="8"/>
      <c r="G72" s="8"/>
      <c r="H72" s="9"/>
      <c r="I72" s="20" t="s">
        <v>104</v>
      </c>
      <c r="J72" s="21" t="s">
        <v>105</v>
      </c>
      <c r="K72" s="26" t="s">
        <v>24</v>
      </c>
      <c r="L72" s="31"/>
      <c r="M72" s="36"/>
      <c r="N72" s="43"/>
      <c r="O72" s="47"/>
      <c r="P72" s="40"/>
    </row>
    <row r="73" spans="1:16" x14ac:dyDescent="0.3">
      <c r="A73" s="6" t="s">
        <v>17</v>
      </c>
      <c r="B73" s="7" t="s">
        <v>18</v>
      </c>
      <c r="C73" s="7">
        <v>2</v>
      </c>
      <c r="D73" s="8" t="s">
        <v>32</v>
      </c>
      <c r="E73" s="9" t="s">
        <v>20</v>
      </c>
      <c r="F73" s="8"/>
      <c r="G73" s="8"/>
      <c r="H73" s="9"/>
      <c r="I73" s="56" t="s">
        <v>106</v>
      </c>
      <c r="J73" s="57" t="s">
        <v>107</v>
      </c>
      <c r="K73" s="26">
        <v>46055</v>
      </c>
      <c r="L73" s="31">
        <v>0.6875</v>
      </c>
      <c r="M73" s="51" t="s">
        <v>108</v>
      </c>
      <c r="N73" s="43"/>
      <c r="O73" s="47"/>
      <c r="P73" s="40"/>
    </row>
    <row r="74" spans="1:16" x14ac:dyDescent="0.3">
      <c r="A74" s="6" t="s">
        <v>17</v>
      </c>
      <c r="B74" s="7" t="s">
        <v>18</v>
      </c>
      <c r="C74" s="7">
        <v>1</v>
      </c>
      <c r="D74" s="8" t="s">
        <v>58</v>
      </c>
      <c r="E74" s="9" t="s">
        <v>20</v>
      </c>
      <c r="F74" s="8"/>
      <c r="G74" s="8"/>
      <c r="H74" s="9"/>
      <c r="I74" s="20" t="s">
        <v>109</v>
      </c>
      <c r="J74" s="21" t="s">
        <v>110</v>
      </c>
      <c r="K74" s="26">
        <v>46060</v>
      </c>
      <c r="L74" s="31">
        <v>0.41666666666666669</v>
      </c>
      <c r="M74" s="51" t="s">
        <v>157</v>
      </c>
      <c r="N74" s="43">
        <v>46088</v>
      </c>
      <c r="O74" s="47">
        <v>0.41666666666666669</v>
      </c>
      <c r="P74" s="40"/>
    </row>
    <row r="75" spans="1:16" x14ac:dyDescent="0.3">
      <c r="A75" s="6" t="s">
        <v>17</v>
      </c>
      <c r="B75" s="7" t="s">
        <v>25</v>
      </c>
      <c r="C75" s="7">
        <v>1</v>
      </c>
      <c r="D75" s="8" t="s">
        <v>58</v>
      </c>
      <c r="E75" s="9" t="s">
        <v>20</v>
      </c>
      <c r="F75" s="8"/>
      <c r="G75" s="8"/>
      <c r="H75" s="9"/>
      <c r="I75" s="20" t="s">
        <v>109</v>
      </c>
      <c r="J75" s="21" t="s">
        <v>110</v>
      </c>
      <c r="K75" s="26">
        <v>46059</v>
      </c>
      <c r="L75" s="31">
        <v>0.41666666666666669</v>
      </c>
      <c r="M75" s="51" t="s">
        <v>157</v>
      </c>
      <c r="N75" s="43">
        <v>46087</v>
      </c>
      <c r="O75" s="47">
        <v>0.41666666666666669</v>
      </c>
      <c r="P75" s="40"/>
    </row>
    <row r="76" spans="1:16" x14ac:dyDescent="0.3">
      <c r="A76" s="6" t="s">
        <v>17</v>
      </c>
      <c r="B76" s="7" t="s">
        <v>46</v>
      </c>
      <c r="C76" s="7">
        <v>1</v>
      </c>
      <c r="D76" s="8" t="s">
        <v>32</v>
      </c>
      <c r="E76" s="9" t="s">
        <v>20</v>
      </c>
      <c r="F76" s="8"/>
      <c r="G76" s="8"/>
      <c r="H76" s="9"/>
      <c r="I76" s="20" t="s">
        <v>109</v>
      </c>
      <c r="J76" s="21" t="s">
        <v>110</v>
      </c>
      <c r="K76" s="26">
        <v>46059</v>
      </c>
      <c r="L76" s="31">
        <v>0.41666666666666669</v>
      </c>
      <c r="M76" s="51" t="s">
        <v>157</v>
      </c>
      <c r="N76" s="43">
        <v>46087</v>
      </c>
      <c r="O76" s="47">
        <v>0.41666666666666669</v>
      </c>
      <c r="P76" s="40"/>
    </row>
    <row r="77" spans="1:16" x14ac:dyDescent="0.3">
      <c r="A77" s="6" t="s">
        <v>17</v>
      </c>
      <c r="B77" s="7" t="s">
        <v>18</v>
      </c>
      <c r="C77" s="7">
        <v>1</v>
      </c>
      <c r="D77" s="8" t="s">
        <v>32</v>
      </c>
      <c r="E77" s="9" t="s">
        <v>20</v>
      </c>
      <c r="F77" s="8"/>
      <c r="G77" s="8"/>
      <c r="H77" s="9"/>
      <c r="I77" s="20" t="s">
        <v>109</v>
      </c>
      <c r="J77" s="21" t="s">
        <v>110</v>
      </c>
      <c r="K77" s="26">
        <v>46060</v>
      </c>
      <c r="L77" s="31">
        <v>0.41666666666666669</v>
      </c>
      <c r="M77" s="51" t="s">
        <v>157</v>
      </c>
      <c r="N77" s="43">
        <v>46088</v>
      </c>
      <c r="O77" s="47">
        <v>0.41666666666666669</v>
      </c>
      <c r="P77" s="40"/>
    </row>
    <row r="78" spans="1:16" x14ac:dyDescent="0.3">
      <c r="A78" s="6" t="s">
        <v>17</v>
      </c>
      <c r="B78" s="7" t="s">
        <v>25</v>
      </c>
      <c r="C78" s="7">
        <v>1</v>
      </c>
      <c r="D78" s="8" t="s">
        <v>43</v>
      </c>
      <c r="E78" s="9" t="s">
        <v>20</v>
      </c>
      <c r="F78" s="8"/>
      <c r="G78" s="8"/>
      <c r="H78" s="9"/>
      <c r="I78" s="56" t="s">
        <v>109</v>
      </c>
      <c r="J78" s="57" t="s">
        <v>110</v>
      </c>
      <c r="K78" s="26">
        <v>46059</v>
      </c>
      <c r="L78" s="31">
        <v>0.41666666666666669</v>
      </c>
      <c r="M78" s="51" t="s">
        <v>157</v>
      </c>
      <c r="N78" s="43">
        <v>46087</v>
      </c>
      <c r="O78" s="47">
        <v>0.41666666666666669</v>
      </c>
      <c r="P78" s="40"/>
    </row>
    <row r="79" spans="1:16" x14ac:dyDescent="0.3">
      <c r="A79" s="6" t="s">
        <v>17</v>
      </c>
      <c r="B79" s="7" t="s">
        <v>18</v>
      </c>
      <c r="C79" s="7">
        <v>1</v>
      </c>
      <c r="D79" s="8" t="s">
        <v>43</v>
      </c>
      <c r="E79" s="9" t="s">
        <v>20</v>
      </c>
      <c r="F79" s="8"/>
      <c r="G79" s="8"/>
      <c r="H79" s="9"/>
      <c r="I79" s="56" t="s">
        <v>109</v>
      </c>
      <c r="J79" s="57" t="s">
        <v>110</v>
      </c>
      <c r="K79" s="26">
        <v>46060</v>
      </c>
      <c r="L79" s="31">
        <v>0.41666666666666669</v>
      </c>
      <c r="M79" s="51" t="s">
        <v>157</v>
      </c>
      <c r="N79" s="43">
        <v>46088</v>
      </c>
      <c r="O79" s="47">
        <v>0.41666666666666669</v>
      </c>
      <c r="P79" s="40"/>
    </row>
    <row r="80" spans="1:16" x14ac:dyDescent="0.3">
      <c r="A80" s="6" t="s">
        <v>17</v>
      </c>
      <c r="B80" s="7" t="s">
        <v>18</v>
      </c>
      <c r="C80" s="7">
        <v>2</v>
      </c>
      <c r="D80" s="8" t="s">
        <v>58</v>
      </c>
      <c r="E80" s="9" t="s">
        <v>20</v>
      </c>
      <c r="F80" s="8"/>
      <c r="G80" s="8"/>
      <c r="H80" s="9"/>
      <c r="I80" s="20" t="s">
        <v>111</v>
      </c>
      <c r="J80" s="21" t="s">
        <v>112</v>
      </c>
      <c r="K80" s="26" t="s">
        <v>24</v>
      </c>
      <c r="L80" s="31"/>
      <c r="M80" s="36"/>
      <c r="N80" s="43"/>
      <c r="O80" s="47"/>
      <c r="P80" s="40"/>
    </row>
    <row r="81" spans="1:16" x14ac:dyDescent="0.3">
      <c r="A81" s="6" t="s">
        <v>17</v>
      </c>
      <c r="B81" s="7" t="s">
        <v>46</v>
      </c>
      <c r="C81" s="7">
        <v>2</v>
      </c>
      <c r="D81" s="8" t="s">
        <v>43</v>
      </c>
      <c r="E81" s="9" t="s">
        <v>20</v>
      </c>
      <c r="F81" s="8"/>
      <c r="G81" s="8"/>
      <c r="H81" s="9"/>
      <c r="I81" s="20" t="s">
        <v>111</v>
      </c>
      <c r="J81" s="21" t="s">
        <v>112</v>
      </c>
      <c r="K81" s="26" t="s">
        <v>24</v>
      </c>
      <c r="L81" s="31"/>
      <c r="M81" s="36"/>
      <c r="N81" s="43"/>
      <c r="O81" s="47"/>
      <c r="P81" s="40"/>
    </row>
    <row r="82" spans="1:16" x14ac:dyDescent="0.3">
      <c r="A82" s="6" t="s">
        <v>17</v>
      </c>
      <c r="B82" s="7" t="s">
        <v>91</v>
      </c>
      <c r="C82" s="7">
        <v>2</v>
      </c>
      <c r="D82" s="8" t="s">
        <v>43</v>
      </c>
      <c r="E82" s="9" t="s">
        <v>20</v>
      </c>
      <c r="F82" s="8"/>
      <c r="G82" s="8"/>
      <c r="H82" s="9"/>
      <c r="I82" s="20" t="s">
        <v>111</v>
      </c>
      <c r="J82" s="21" t="s">
        <v>112</v>
      </c>
      <c r="K82" s="26" t="s">
        <v>24</v>
      </c>
      <c r="L82" s="31"/>
      <c r="M82" s="36"/>
      <c r="N82" s="43"/>
      <c r="O82" s="47"/>
      <c r="P82" s="40"/>
    </row>
    <row r="83" spans="1:16" x14ac:dyDescent="0.3">
      <c r="A83" s="6" t="s">
        <v>17</v>
      </c>
      <c r="B83" s="7" t="s">
        <v>46</v>
      </c>
      <c r="C83" s="7">
        <v>2</v>
      </c>
      <c r="D83" s="8" t="s">
        <v>58</v>
      </c>
      <c r="E83" s="9" t="s">
        <v>20</v>
      </c>
      <c r="F83" s="8"/>
      <c r="G83" s="8"/>
      <c r="H83" s="9"/>
      <c r="I83" s="20" t="s">
        <v>111</v>
      </c>
      <c r="J83" s="21" t="s">
        <v>112</v>
      </c>
      <c r="K83" s="26" t="s">
        <v>24</v>
      </c>
      <c r="L83" s="31"/>
      <c r="M83" s="36"/>
      <c r="N83" s="43"/>
      <c r="O83" s="47"/>
      <c r="P83" s="40"/>
    </row>
    <row r="84" spans="1:16" x14ac:dyDescent="0.3">
      <c r="A84" s="6" t="s">
        <v>17</v>
      </c>
      <c r="B84" s="7" t="s">
        <v>18</v>
      </c>
      <c r="C84" s="7">
        <v>2</v>
      </c>
      <c r="D84" s="8" t="s">
        <v>32</v>
      </c>
      <c r="E84" s="9" t="s">
        <v>20</v>
      </c>
      <c r="F84" s="8"/>
      <c r="G84" s="8"/>
      <c r="H84" s="9"/>
      <c r="I84" s="20" t="s">
        <v>111</v>
      </c>
      <c r="J84" s="21" t="s">
        <v>112</v>
      </c>
      <c r="K84" s="26" t="s">
        <v>24</v>
      </c>
      <c r="L84" s="31"/>
      <c r="M84" s="36"/>
      <c r="N84" s="43"/>
      <c r="O84" s="47"/>
      <c r="P84" s="40"/>
    </row>
    <row r="85" spans="1:16" x14ac:dyDescent="0.3">
      <c r="A85" s="6" t="s">
        <v>17</v>
      </c>
      <c r="B85" s="7" t="s">
        <v>18</v>
      </c>
      <c r="C85" s="7">
        <v>2</v>
      </c>
      <c r="D85" s="8" t="s">
        <v>58</v>
      </c>
      <c r="E85" s="9" t="s">
        <v>31</v>
      </c>
      <c r="F85" s="8"/>
      <c r="G85" s="8"/>
      <c r="H85" s="9"/>
      <c r="I85" s="56" t="s">
        <v>113</v>
      </c>
      <c r="J85" s="57" t="s">
        <v>114</v>
      </c>
      <c r="K85" s="26">
        <v>46060</v>
      </c>
      <c r="L85" s="31" t="s">
        <v>115</v>
      </c>
      <c r="M85" s="51" t="s">
        <v>116</v>
      </c>
      <c r="N85" s="43"/>
      <c r="O85" s="47"/>
      <c r="P85" s="40"/>
    </row>
    <row r="86" spans="1:16" x14ac:dyDescent="0.3">
      <c r="A86" s="6" t="s">
        <v>17</v>
      </c>
      <c r="B86" s="7" t="s">
        <v>46</v>
      </c>
      <c r="C86" s="7">
        <v>2</v>
      </c>
      <c r="D86" s="8" t="s">
        <v>43</v>
      </c>
      <c r="E86" s="9" t="s">
        <v>31</v>
      </c>
      <c r="F86" s="8"/>
      <c r="G86" s="8"/>
      <c r="H86" s="9"/>
      <c r="I86" s="56" t="s">
        <v>113</v>
      </c>
      <c r="J86" s="57" t="s">
        <v>114</v>
      </c>
      <c r="K86" s="26">
        <v>46059</v>
      </c>
      <c r="L86" s="31" t="s">
        <v>115</v>
      </c>
      <c r="M86" s="51" t="s">
        <v>116</v>
      </c>
      <c r="N86" s="43"/>
      <c r="O86" s="47"/>
      <c r="P86" s="40"/>
    </row>
    <row r="87" spans="1:16" x14ac:dyDescent="0.3">
      <c r="A87" s="6" t="s">
        <v>17</v>
      </c>
      <c r="B87" s="7" t="s">
        <v>91</v>
      </c>
      <c r="C87" s="7">
        <v>2</v>
      </c>
      <c r="D87" s="8" t="s">
        <v>43</v>
      </c>
      <c r="E87" s="9" t="s">
        <v>31</v>
      </c>
      <c r="F87" s="8"/>
      <c r="G87" s="8"/>
      <c r="H87" s="9"/>
      <c r="I87" s="56" t="s">
        <v>113</v>
      </c>
      <c r="J87" s="57" t="s">
        <v>114</v>
      </c>
      <c r="K87" s="26">
        <v>46060</v>
      </c>
      <c r="L87" s="31" t="s">
        <v>115</v>
      </c>
      <c r="M87" s="51" t="s">
        <v>116</v>
      </c>
      <c r="N87" s="43"/>
      <c r="O87" s="47"/>
      <c r="P87" s="40"/>
    </row>
    <row r="88" spans="1:16" x14ac:dyDescent="0.3">
      <c r="A88" s="6" t="s">
        <v>17</v>
      </c>
      <c r="B88" s="7" t="s">
        <v>46</v>
      </c>
      <c r="C88" s="7">
        <v>2</v>
      </c>
      <c r="D88" s="8" t="s">
        <v>58</v>
      </c>
      <c r="E88" s="9" t="s">
        <v>31</v>
      </c>
      <c r="F88" s="8"/>
      <c r="G88" s="8"/>
      <c r="H88" s="9"/>
      <c r="I88" s="56" t="s">
        <v>113</v>
      </c>
      <c r="J88" s="57" t="s">
        <v>114</v>
      </c>
      <c r="K88" s="26">
        <v>46059</v>
      </c>
      <c r="L88" s="31" t="s">
        <v>115</v>
      </c>
      <c r="M88" s="51" t="s">
        <v>116</v>
      </c>
      <c r="N88" s="43"/>
      <c r="O88" s="47"/>
      <c r="P88" s="40"/>
    </row>
    <row r="89" spans="1:16" x14ac:dyDescent="0.3">
      <c r="A89" s="6" t="s">
        <v>17</v>
      </c>
      <c r="B89" s="7" t="s">
        <v>18</v>
      </c>
      <c r="C89" s="7">
        <v>1</v>
      </c>
      <c r="D89" s="8" t="s">
        <v>117</v>
      </c>
      <c r="E89" s="9" t="s">
        <v>20</v>
      </c>
      <c r="F89" s="8"/>
      <c r="G89" s="8"/>
      <c r="H89" s="9"/>
      <c r="I89" s="56" t="s">
        <v>118</v>
      </c>
      <c r="J89" s="57" t="s">
        <v>60</v>
      </c>
      <c r="K89" s="50">
        <v>46060</v>
      </c>
      <c r="L89" s="31">
        <v>0.45833333333333331</v>
      </c>
      <c r="M89" s="51" t="s">
        <v>325</v>
      </c>
      <c r="N89" s="43"/>
      <c r="O89" s="47"/>
      <c r="P89" s="40"/>
    </row>
    <row r="90" spans="1:16" x14ac:dyDescent="0.3">
      <c r="A90" s="6" t="s">
        <v>17</v>
      </c>
      <c r="B90" s="7" t="s">
        <v>25</v>
      </c>
      <c r="C90" s="7">
        <v>1</v>
      </c>
      <c r="D90" s="8" t="s">
        <v>117</v>
      </c>
      <c r="E90" s="9" t="s">
        <v>20</v>
      </c>
      <c r="F90" s="8"/>
      <c r="G90" s="8"/>
      <c r="H90" s="9"/>
      <c r="I90" s="56" t="s">
        <v>118</v>
      </c>
      <c r="J90" s="57" t="s">
        <v>60</v>
      </c>
      <c r="K90" s="50">
        <v>46060</v>
      </c>
      <c r="L90" s="31">
        <v>0.45833333333333331</v>
      </c>
      <c r="M90" s="51" t="s">
        <v>325</v>
      </c>
      <c r="N90" s="43"/>
      <c r="O90" s="47"/>
      <c r="P90" s="40"/>
    </row>
    <row r="91" spans="1:16" x14ac:dyDescent="0.3">
      <c r="A91" s="6" t="s">
        <v>17</v>
      </c>
      <c r="B91" s="7" t="s">
        <v>18</v>
      </c>
      <c r="C91" s="7">
        <v>1</v>
      </c>
      <c r="D91" s="8" t="s">
        <v>80</v>
      </c>
      <c r="E91" s="9" t="s">
        <v>20</v>
      </c>
      <c r="F91" s="8"/>
      <c r="G91" s="8"/>
      <c r="H91" s="9"/>
      <c r="I91" s="56" t="s">
        <v>119</v>
      </c>
      <c r="J91" s="57" t="s">
        <v>60</v>
      </c>
      <c r="K91" s="50">
        <v>46060</v>
      </c>
      <c r="L91" s="31">
        <v>0.45833333333333331</v>
      </c>
      <c r="M91" s="51" t="s">
        <v>325</v>
      </c>
      <c r="N91" s="43"/>
      <c r="O91" s="47"/>
      <c r="P91" s="40"/>
    </row>
    <row r="92" spans="1:16" x14ac:dyDescent="0.3">
      <c r="A92" s="6" t="s">
        <v>17</v>
      </c>
      <c r="B92" s="7" t="s">
        <v>18</v>
      </c>
      <c r="C92" s="7">
        <v>4</v>
      </c>
      <c r="D92" s="8" t="s">
        <v>43</v>
      </c>
      <c r="E92" s="9" t="s">
        <v>20</v>
      </c>
      <c r="F92" s="8" t="s">
        <v>120</v>
      </c>
      <c r="G92" s="8"/>
      <c r="H92" s="9"/>
      <c r="I92" s="20" t="s">
        <v>121</v>
      </c>
      <c r="J92" s="21" t="s">
        <v>122</v>
      </c>
      <c r="K92" s="26" t="s">
        <v>24</v>
      </c>
      <c r="L92" s="31"/>
      <c r="M92" s="36"/>
      <c r="N92" s="43"/>
      <c r="O92" s="47"/>
      <c r="P92" s="40"/>
    </row>
    <row r="93" spans="1:16" x14ac:dyDescent="0.3">
      <c r="A93" s="6" t="s">
        <v>17</v>
      </c>
      <c r="B93" s="7" t="s">
        <v>25</v>
      </c>
      <c r="C93" s="7">
        <v>1</v>
      </c>
      <c r="D93" s="8" t="s">
        <v>117</v>
      </c>
      <c r="E93" s="9" t="s">
        <v>20</v>
      </c>
      <c r="F93" s="8"/>
      <c r="G93" s="8"/>
      <c r="H93" s="9"/>
      <c r="I93" s="22" t="s">
        <v>123</v>
      </c>
      <c r="J93" s="21" t="s">
        <v>124</v>
      </c>
      <c r="K93" s="26" t="s">
        <v>24</v>
      </c>
      <c r="L93" s="31"/>
      <c r="M93" s="36"/>
      <c r="N93" s="43"/>
      <c r="O93" s="47"/>
      <c r="P93" s="40"/>
    </row>
    <row r="94" spans="1:16" x14ac:dyDescent="0.3">
      <c r="A94" s="6" t="s">
        <v>17</v>
      </c>
      <c r="B94" s="7" t="s">
        <v>18</v>
      </c>
      <c r="C94" s="7">
        <v>1</v>
      </c>
      <c r="D94" s="8" t="s">
        <v>117</v>
      </c>
      <c r="E94" s="9" t="s">
        <v>20</v>
      </c>
      <c r="F94" s="8"/>
      <c r="G94" s="8"/>
      <c r="H94" s="9"/>
      <c r="I94" s="22" t="s">
        <v>123</v>
      </c>
      <c r="J94" s="21" t="s">
        <v>124</v>
      </c>
      <c r="K94" s="26" t="s">
        <v>24</v>
      </c>
      <c r="L94" s="31"/>
      <c r="M94" s="36"/>
      <c r="N94" s="43"/>
      <c r="O94" s="47"/>
      <c r="P94" s="40"/>
    </row>
    <row r="95" spans="1:16" x14ac:dyDescent="0.3">
      <c r="A95" s="6" t="s">
        <v>17</v>
      </c>
      <c r="B95" s="7" t="s">
        <v>18</v>
      </c>
      <c r="C95" s="7">
        <v>1</v>
      </c>
      <c r="D95" s="8" t="s">
        <v>39</v>
      </c>
      <c r="E95" s="9" t="s">
        <v>20</v>
      </c>
      <c r="F95" s="8"/>
      <c r="G95" s="8"/>
      <c r="H95" s="9"/>
      <c r="I95" s="20" t="s">
        <v>123</v>
      </c>
      <c r="J95" s="21" t="s">
        <v>124</v>
      </c>
      <c r="K95" s="26" t="s">
        <v>24</v>
      </c>
      <c r="L95" s="31"/>
      <c r="M95" s="36"/>
      <c r="N95" s="43"/>
      <c r="O95" s="47"/>
      <c r="P95" s="40"/>
    </row>
    <row r="96" spans="1:16" x14ac:dyDescent="0.3">
      <c r="A96" s="6" t="s">
        <v>17</v>
      </c>
      <c r="B96" s="7" t="s">
        <v>18</v>
      </c>
      <c r="C96" s="7">
        <v>1</v>
      </c>
      <c r="D96" s="8" t="s">
        <v>80</v>
      </c>
      <c r="E96" s="9" t="s">
        <v>20</v>
      </c>
      <c r="F96" s="8"/>
      <c r="G96" s="8"/>
      <c r="H96" s="9"/>
      <c r="I96" s="22" t="s">
        <v>123</v>
      </c>
      <c r="J96" s="21" t="s">
        <v>124</v>
      </c>
      <c r="K96" s="26" t="s">
        <v>24</v>
      </c>
      <c r="L96" s="31"/>
      <c r="M96" s="36"/>
      <c r="N96" s="43"/>
      <c r="O96" s="47"/>
      <c r="P96" s="40"/>
    </row>
    <row r="97" spans="1:16" x14ac:dyDescent="0.3">
      <c r="A97" s="6" t="s">
        <v>17</v>
      </c>
      <c r="B97" s="7" t="s">
        <v>18</v>
      </c>
      <c r="C97" s="7">
        <v>1</v>
      </c>
      <c r="D97" s="8" t="s">
        <v>42</v>
      </c>
      <c r="E97" s="9" t="s">
        <v>20</v>
      </c>
      <c r="F97" s="8"/>
      <c r="G97" s="8"/>
      <c r="H97" s="9"/>
      <c r="I97" s="20" t="s">
        <v>123</v>
      </c>
      <c r="J97" s="21" t="s">
        <v>124</v>
      </c>
      <c r="K97" s="26" t="s">
        <v>24</v>
      </c>
      <c r="L97" s="31"/>
      <c r="M97" s="36"/>
      <c r="N97" s="43"/>
      <c r="O97" s="47"/>
      <c r="P97" s="40"/>
    </row>
    <row r="98" spans="1:16" x14ac:dyDescent="0.3">
      <c r="A98" s="6" t="s">
        <v>17</v>
      </c>
      <c r="B98" s="7" t="s">
        <v>18</v>
      </c>
      <c r="C98" s="7">
        <v>3</v>
      </c>
      <c r="D98" s="8" t="s">
        <v>32</v>
      </c>
      <c r="E98" s="9" t="s">
        <v>20</v>
      </c>
      <c r="F98" s="8" t="s">
        <v>47</v>
      </c>
      <c r="G98" s="8"/>
      <c r="H98" s="9"/>
      <c r="I98" s="56" t="s">
        <v>125</v>
      </c>
      <c r="J98" s="57" t="s">
        <v>66</v>
      </c>
      <c r="K98" s="26">
        <v>45694</v>
      </c>
      <c r="L98" s="31"/>
      <c r="M98" s="51" t="s">
        <v>318</v>
      </c>
      <c r="N98" s="43">
        <v>45715</v>
      </c>
      <c r="O98" s="47"/>
      <c r="P98" s="52" t="s">
        <v>67</v>
      </c>
    </row>
    <row r="99" spans="1:16" x14ac:dyDescent="0.3">
      <c r="A99" s="6" t="s">
        <v>17</v>
      </c>
      <c r="B99" s="7" t="s">
        <v>18</v>
      </c>
      <c r="C99" s="7">
        <v>4</v>
      </c>
      <c r="D99" s="8" t="s">
        <v>32</v>
      </c>
      <c r="E99" s="9" t="s">
        <v>20</v>
      </c>
      <c r="F99" s="8" t="s">
        <v>35</v>
      </c>
      <c r="G99" s="8"/>
      <c r="H99" s="9"/>
      <c r="I99" s="20" t="s">
        <v>126</v>
      </c>
      <c r="J99" s="21" t="s">
        <v>50</v>
      </c>
      <c r="K99" s="26" t="s">
        <v>24</v>
      </c>
      <c r="L99" s="31"/>
      <c r="M99" s="36"/>
      <c r="N99" s="43"/>
      <c r="O99" s="47"/>
      <c r="P99" s="40"/>
    </row>
    <row r="100" spans="1:16" x14ac:dyDescent="0.3">
      <c r="A100" s="6" t="s">
        <v>17</v>
      </c>
      <c r="B100" s="7" t="s">
        <v>18</v>
      </c>
      <c r="C100" s="7">
        <v>4</v>
      </c>
      <c r="D100" s="8" t="s">
        <v>58</v>
      </c>
      <c r="E100" s="9" t="s">
        <v>20</v>
      </c>
      <c r="F100" s="8" t="s">
        <v>72</v>
      </c>
      <c r="G100" s="8"/>
      <c r="H100" s="9"/>
      <c r="I100" s="20" t="s">
        <v>127</v>
      </c>
      <c r="J100" s="21" t="s">
        <v>128</v>
      </c>
      <c r="K100" s="26" t="s">
        <v>24</v>
      </c>
      <c r="L100" s="31"/>
      <c r="M100" s="36"/>
      <c r="N100" s="43"/>
      <c r="O100" s="47"/>
      <c r="P100" s="40"/>
    </row>
    <row r="101" spans="1:16" x14ac:dyDescent="0.3">
      <c r="A101" s="6" t="s">
        <v>17</v>
      </c>
      <c r="B101" s="7" t="s">
        <v>25</v>
      </c>
      <c r="C101" s="7">
        <v>4</v>
      </c>
      <c r="D101" s="8" t="s">
        <v>58</v>
      </c>
      <c r="E101" s="9" t="s">
        <v>20</v>
      </c>
      <c r="F101" s="8" t="s">
        <v>72</v>
      </c>
      <c r="G101" s="8"/>
      <c r="H101" s="9"/>
      <c r="I101" s="20" t="s">
        <v>127</v>
      </c>
      <c r="J101" s="21" t="s">
        <v>128</v>
      </c>
      <c r="K101" s="26" t="s">
        <v>24</v>
      </c>
      <c r="L101" s="31"/>
      <c r="M101" s="36"/>
      <c r="N101" s="43"/>
      <c r="O101" s="47"/>
      <c r="P101" s="40"/>
    </row>
    <row r="102" spans="1:16" x14ac:dyDescent="0.3">
      <c r="A102" s="6" t="s">
        <v>17</v>
      </c>
      <c r="B102" s="7" t="s">
        <v>25</v>
      </c>
      <c r="C102" s="7">
        <v>4</v>
      </c>
      <c r="D102" s="8" t="s">
        <v>43</v>
      </c>
      <c r="E102" s="9" t="s">
        <v>20</v>
      </c>
      <c r="F102" s="8" t="s">
        <v>129</v>
      </c>
      <c r="G102" s="8"/>
      <c r="H102" s="9"/>
      <c r="I102" s="20" t="s">
        <v>130</v>
      </c>
      <c r="J102" s="21" t="s">
        <v>131</v>
      </c>
      <c r="K102" s="26" t="s">
        <v>24</v>
      </c>
      <c r="L102" s="31"/>
      <c r="M102" s="36"/>
      <c r="N102" s="43"/>
      <c r="O102" s="47"/>
      <c r="P102" s="40"/>
    </row>
    <row r="103" spans="1:16" x14ac:dyDescent="0.3">
      <c r="A103" s="6" t="s">
        <v>17</v>
      </c>
      <c r="B103" s="7" t="s">
        <v>18</v>
      </c>
      <c r="C103" s="7">
        <v>4</v>
      </c>
      <c r="D103" s="8" t="s">
        <v>32</v>
      </c>
      <c r="E103" s="9" t="s">
        <v>20</v>
      </c>
      <c r="F103" s="8" t="s">
        <v>35</v>
      </c>
      <c r="G103" s="8"/>
      <c r="H103" s="9"/>
      <c r="I103" s="56" t="s">
        <v>132</v>
      </c>
      <c r="J103" s="57" t="s">
        <v>50</v>
      </c>
      <c r="K103" s="26">
        <v>46052</v>
      </c>
      <c r="L103" s="31">
        <v>0.66666666666666663</v>
      </c>
      <c r="M103" s="51" t="s">
        <v>51</v>
      </c>
      <c r="N103" s="43"/>
      <c r="O103" s="47"/>
      <c r="P103" s="40"/>
    </row>
    <row r="104" spans="1:16" x14ac:dyDescent="0.3">
      <c r="A104" s="6" t="s">
        <v>17</v>
      </c>
      <c r="B104" s="7" t="s">
        <v>25</v>
      </c>
      <c r="C104" s="7">
        <v>2</v>
      </c>
      <c r="D104" s="8" t="s">
        <v>39</v>
      </c>
      <c r="E104" s="9" t="s">
        <v>20</v>
      </c>
      <c r="F104" s="8" t="s">
        <v>133</v>
      </c>
      <c r="G104" s="8"/>
      <c r="H104" s="9"/>
      <c r="I104" s="20" t="s">
        <v>134</v>
      </c>
      <c r="J104" s="21" t="s">
        <v>69</v>
      </c>
      <c r="K104" s="26" t="s">
        <v>24</v>
      </c>
      <c r="L104" s="31"/>
      <c r="M104" s="36"/>
      <c r="N104" s="43"/>
      <c r="O104" s="47"/>
      <c r="P104" s="40"/>
    </row>
    <row r="105" spans="1:16" x14ac:dyDescent="0.3">
      <c r="A105" s="6" t="s">
        <v>17</v>
      </c>
      <c r="B105" s="7" t="s">
        <v>46</v>
      </c>
      <c r="C105" s="7">
        <v>2</v>
      </c>
      <c r="D105" s="8" t="s">
        <v>43</v>
      </c>
      <c r="E105" s="9" t="s">
        <v>20</v>
      </c>
      <c r="F105" s="8"/>
      <c r="G105" s="8"/>
      <c r="H105" s="9"/>
      <c r="I105" s="56" t="s">
        <v>135</v>
      </c>
      <c r="J105" s="57" t="s">
        <v>136</v>
      </c>
      <c r="K105" s="26">
        <v>46066</v>
      </c>
      <c r="L105" s="31">
        <v>0.39583333333333331</v>
      </c>
      <c r="M105" s="51" t="s">
        <v>137</v>
      </c>
      <c r="N105" s="43"/>
      <c r="O105" s="47"/>
      <c r="P105" s="40"/>
    </row>
    <row r="106" spans="1:16" x14ac:dyDescent="0.3">
      <c r="A106" s="6" t="s">
        <v>17</v>
      </c>
      <c r="B106" s="7" t="s">
        <v>91</v>
      </c>
      <c r="C106" s="7">
        <v>2</v>
      </c>
      <c r="D106" s="8" t="s">
        <v>43</v>
      </c>
      <c r="E106" s="9" t="s">
        <v>20</v>
      </c>
      <c r="F106" s="8"/>
      <c r="G106" s="8"/>
      <c r="H106" s="9"/>
      <c r="I106" s="56" t="s">
        <v>135</v>
      </c>
      <c r="J106" s="57" t="s">
        <v>136</v>
      </c>
      <c r="K106" s="26">
        <v>46066</v>
      </c>
      <c r="L106" s="31">
        <v>0.70833333333333337</v>
      </c>
      <c r="M106" s="51" t="s">
        <v>137</v>
      </c>
      <c r="N106" s="43"/>
      <c r="O106" s="47"/>
      <c r="P106" s="40"/>
    </row>
    <row r="107" spans="1:16" x14ac:dyDescent="0.3">
      <c r="A107" s="6" t="s">
        <v>17</v>
      </c>
      <c r="B107" s="7" t="s">
        <v>18</v>
      </c>
      <c r="C107" s="7">
        <v>2</v>
      </c>
      <c r="D107" s="8" t="s">
        <v>58</v>
      </c>
      <c r="E107" s="9" t="s">
        <v>20</v>
      </c>
      <c r="F107" s="8"/>
      <c r="G107" s="8"/>
      <c r="H107" s="9"/>
      <c r="I107" s="56" t="s">
        <v>135</v>
      </c>
      <c r="J107" s="57" t="s">
        <v>136</v>
      </c>
      <c r="K107" s="26">
        <v>46066</v>
      </c>
      <c r="L107" s="31">
        <v>0.70833333333333337</v>
      </c>
      <c r="M107" s="51" t="s">
        <v>137</v>
      </c>
      <c r="N107" s="43"/>
      <c r="O107" s="47"/>
      <c r="P107" s="40"/>
    </row>
    <row r="108" spans="1:16" x14ac:dyDescent="0.3">
      <c r="A108" s="6" t="s">
        <v>17</v>
      </c>
      <c r="B108" s="7" t="s">
        <v>18</v>
      </c>
      <c r="C108" s="7">
        <v>2</v>
      </c>
      <c r="D108" s="8" t="s">
        <v>32</v>
      </c>
      <c r="E108" s="9" t="s">
        <v>31</v>
      </c>
      <c r="F108" s="8"/>
      <c r="G108" s="8"/>
      <c r="H108" s="9"/>
      <c r="I108" s="56" t="s">
        <v>135</v>
      </c>
      <c r="J108" s="57" t="s">
        <v>136</v>
      </c>
      <c r="K108" s="26">
        <v>46066</v>
      </c>
      <c r="L108" s="31">
        <v>0.70833333333333337</v>
      </c>
      <c r="M108" s="51" t="s">
        <v>138</v>
      </c>
      <c r="N108" s="43"/>
      <c r="O108" s="47"/>
      <c r="P108" s="40"/>
    </row>
    <row r="109" spans="1:16" x14ac:dyDescent="0.3">
      <c r="A109" s="6" t="s">
        <v>17</v>
      </c>
      <c r="B109" s="7" t="s">
        <v>46</v>
      </c>
      <c r="C109" s="7">
        <v>2</v>
      </c>
      <c r="D109" s="8" t="s">
        <v>58</v>
      </c>
      <c r="E109" s="9" t="s">
        <v>20</v>
      </c>
      <c r="F109" s="8"/>
      <c r="G109" s="8"/>
      <c r="H109" s="9"/>
      <c r="I109" s="56" t="s">
        <v>135</v>
      </c>
      <c r="J109" s="57" t="s">
        <v>136</v>
      </c>
      <c r="K109" s="26">
        <v>46066</v>
      </c>
      <c r="L109" s="31">
        <v>0.39583333333333331</v>
      </c>
      <c r="M109" s="51" t="s">
        <v>137</v>
      </c>
      <c r="N109" s="43"/>
      <c r="O109" s="47"/>
      <c r="P109" s="40"/>
    </row>
    <row r="110" spans="1:16" x14ac:dyDescent="0.3">
      <c r="A110" s="6" t="s">
        <v>17</v>
      </c>
      <c r="B110" s="7" t="s">
        <v>25</v>
      </c>
      <c r="C110" s="7">
        <v>2</v>
      </c>
      <c r="D110" s="8" t="s">
        <v>80</v>
      </c>
      <c r="E110" s="9" t="s">
        <v>20</v>
      </c>
      <c r="F110" s="8"/>
      <c r="G110" s="8"/>
      <c r="H110" s="9"/>
      <c r="I110" s="20" t="s">
        <v>139</v>
      </c>
      <c r="J110" s="21" t="s">
        <v>140</v>
      </c>
      <c r="K110" s="26" t="s">
        <v>24</v>
      </c>
      <c r="L110" s="31"/>
      <c r="M110" s="36"/>
      <c r="N110" s="43"/>
      <c r="O110" s="47"/>
      <c r="P110" s="40"/>
    </row>
    <row r="111" spans="1:16" x14ac:dyDescent="0.3">
      <c r="A111" s="6" t="s">
        <v>17</v>
      </c>
      <c r="B111" s="7" t="s">
        <v>25</v>
      </c>
      <c r="C111" s="7">
        <v>4</v>
      </c>
      <c r="D111" s="8" t="s">
        <v>19</v>
      </c>
      <c r="E111" s="9" t="s">
        <v>20</v>
      </c>
      <c r="F111" s="8" t="s">
        <v>141</v>
      </c>
      <c r="G111" s="8"/>
      <c r="H111" s="9"/>
      <c r="I111" s="20" t="s">
        <v>142</v>
      </c>
      <c r="J111" s="21" t="s">
        <v>87</v>
      </c>
      <c r="K111" s="26" t="s">
        <v>24</v>
      </c>
      <c r="L111" s="31"/>
      <c r="M111" s="36"/>
      <c r="N111" s="43"/>
      <c r="O111" s="47"/>
      <c r="P111" s="40"/>
    </row>
    <row r="112" spans="1:16" x14ac:dyDescent="0.3">
      <c r="A112" s="6" t="s">
        <v>17</v>
      </c>
      <c r="B112" s="7" t="s">
        <v>18</v>
      </c>
      <c r="C112" s="7">
        <v>4</v>
      </c>
      <c r="D112" s="8" t="s">
        <v>43</v>
      </c>
      <c r="E112" s="9" t="s">
        <v>20</v>
      </c>
      <c r="F112" s="8" t="s">
        <v>120</v>
      </c>
      <c r="G112" s="8"/>
      <c r="H112" s="9"/>
      <c r="I112" s="20" t="s">
        <v>143</v>
      </c>
      <c r="J112" s="21" t="s">
        <v>144</v>
      </c>
      <c r="K112" s="26" t="s">
        <v>24</v>
      </c>
      <c r="L112" s="31"/>
      <c r="M112" s="36"/>
      <c r="N112" s="43"/>
      <c r="O112" s="47"/>
      <c r="P112" s="40"/>
    </row>
    <row r="113" spans="1:16" x14ac:dyDescent="0.3">
      <c r="A113" s="6" t="s">
        <v>17</v>
      </c>
      <c r="B113" s="7" t="s">
        <v>25</v>
      </c>
      <c r="C113" s="7">
        <v>3</v>
      </c>
      <c r="D113" s="8" t="s">
        <v>19</v>
      </c>
      <c r="E113" s="9" t="s">
        <v>31</v>
      </c>
      <c r="F113" s="8" t="s">
        <v>75</v>
      </c>
      <c r="G113" s="8"/>
      <c r="H113" s="9"/>
      <c r="I113" s="20" t="s">
        <v>145</v>
      </c>
      <c r="J113" s="21" t="s">
        <v>146</v>
      </c>
      <c r="K113" s="26" t="s">
        <v>24</v>
      </c>
      <c r="L113" s="31"/>
      <c r="M113" s="36"/>
      <c r="N113" s="43"/>
      <c r="O113" s="47"/>
      <c r="P113" s="40"/>
    </row>
    <row r="114" spans="1:16" x14ac:dyDescent="0.3">
      <c r="A114" s="6" t="s">
        <v>17</v>
      </c>
      <c r="B114" s="7" t="s">
        <v>18</v>
      </c>
      <c r="C114" s="7">
        <v>3</v>
      </c>
      <c r="D114" s="8" t="s">
        <v>19</v>
      </c>
      <c r="E114" s="9" t="s">
        <v>31</v>
      </c>
      <c r="F114" s="8" t="s">
        <v>75</v>
      </c>
      <c r="G114" s="8"/>
      <c r="H114" s="9"/>
      <c r="I114" s="20" t="s">
        <v>145</v>
      </c>
      <c r="J114" s="21" t="s">
        <v>146</v>
      </c>
      <c r="K114" s="26" t="s">
        <v>24</v>
      </c>
      <c r="L114" s="31"/>
      <c r="M114" s="36"/>
      <c r="N114" s="43"/>
      <c r="O114" s="47"/>
      <c r="P114" s="40"/>
    </row>
    <row r="115" spans="1:16" x14ac:dyDescent="0.3">
      <c r="A115" s="6" t="s">
        <v>17</v>
      </c>
      <c r="B115" s="7" t="s">
        <v>46</v>
      </c>
      <c r="C115" s="7">
        <v>2</v>
      </c>
      <c r="D115" s="8" t="s">
        <v>43</v>
      </c>
      <c r="E115" s="9" t="s">
        <v>20</v>
      </c>
      <c r="F115" s="8" t="s">
        <v>147</v>
      </c>
      <c r="G115" s="8"/>
      <c r="H115" s="9"/>
      <c r="I115" s="20" t="s">
        <v>148</v>
      </c>
      <c r="J115" s="21" t="s">
        <v>85</v>
      </c>
      <c r="K115" s="26" t="s">
        <v>24</v>
      </c>
      <c r="L115" s="31"/>
      <c r="M115" s="36"/>
      <c r="N115" s="43"/>
      <c r="O115" s="47"/>
      <c r="P115" s="40"/>
    </row>
    <row r="116" spans="1:16" x14ac:dyDescent="0.3">
      <c r="A116" s="6" t="s">
        <v>17</v>
      </c>
      <c r="B116" s="7" t="s">
        <v>91</v>
      </c>
      <c r="C116" s="7">
        <v>2</v>
      </c>
      <c r="D116" s="8" t="s">
        <v>43</v>
      </c>
      <c r="E116" s="9" t="s">
        <v>20</v>
      </c>
      <c r="F116" s="8" t="s">
        <v>147</v>
      </c>
      <c r="G116" s="8"/>
      <c r="H116" s="9"/>
      <c r="I116" s="20" t="s">
        <v>148</v>
      </c>
      <c r="J116" s="21" t="s">
        <v>85</v>
      </c>
      <c r="K116" s="26" t="s">
        <v>24</v>
      </c>
      <c r="L116" s="31"/>
      <c r="M116" s="36"/>
      <c r="N116" s="43"/>
      <c r="O116" s="47"/>
      <c r="P116" s="40"/>
    </row>
    <row r="117" spans="1:16" x14ac:dyDescent="0.3">
      <c r="A117" s="6" t="s">
        <v>17</v>
      </c>
      <c r="B117" s="7" t="s">
        <v>25</v>
      </c>
      <c r="C117" s="7">
        <v>3</v>
      </c>
      <c r="D117" s="8" t="s">
        <v>43</v>
      </c>
      <c r="E117" s="9" t="s">
        <v>20</v>
      </c>
      <c r="F117" s="8" t="s">
        <v>147</v>
      </c>
      <c r="G117" s="8"/>
      <c r="H117" s="9"/>
      <c r="I117" s="20" t="s">
        <v>149</v>
      </c>
      <c r="J117" s="21" t="s">
        <v>124</v>
      </c>
      <c r="K117" s="26" t="s">
        <v>24</v>
      </c>
      <c r="L117" s="31"/>
      <c r="M117" s="36"/>
      <c r="N117" s="43"/>
      <c r="O117" s="47"/>
      <c r="P117" s="40"/>
    </row>
    <row r="118" spans="1:16" x14ac:dyDescent="0.3">
      <c r="A118" s="6" t="s">
        <v>17</v>
      </c>
      <c r="B118" s="7" t="s">
        <v>18</v>
      </c>
      <c r="C118" s="7">
        <v>3</v>
      </c>
      <c r="D118" s="8" t="s">
        <v>43</v>
      </c>
      <c r="E118" s="9" t="s">
        <v>20</v>
      </c>
      <c r="F118" s="8" t="s">
        <v>147</v>
      </c>
      <c r="G118" s="8"/>
      <c r="H118" s="9"/>
      <c r="I118" s="20" t="s">
        <v>149</v>
      </c>
      <c r="J118" s="21" t="s">
        <v>124</v>
      </c>
      <c r="K118" s="26" t="s">
        <v>24</v>
      </c>
      <c r="L118" s="31"/>
      <c r="M118" s="36"/>
      <c r="N118" s="43"/>
      <c r="O118" s="47"/>
      <c r="P118" s="40"/>
    </row>
    <row r="119" spans="1:16" x14ac:dyDescent="0.3">
      <c r="A119" s="6" t="s">
        <v>17</v>
      </c>
      <c r="B119" s="7" t="s">
        <v>25</v>
      </c>
      <c r="C119" s="7">
        <v>2</v>
      </c>
      <c r="D119" s="8" t="s">
        <v>19</v>
      </c>
      <c r="E119" s="9" t="s">
        <v>31</v>
      </c>
      <c r="F119" s="8"/>
      <c r="G119" s="8"/>
      <c r="H119" s="9"/>
      <c r="I119" s="56" t="s">
        <v>150</v>
      </c>
      <c r="J119" s="57" t="s">
        <v>23</v>
      </c>
      <c r="K119" s="26">
        <v>46062</v>
      </c>
      <c r="L119" s="31">
        <v>0.64583333333333337</v>
      </c>
      <c r="M119" s="51" t="s">
        <v>151</v>
      </c>
      <c r="N119" s="43">
        <v>46083</v>
      </c>
      <c r="O119" s="47">
        <v>0.64583333333333337</v>
      </c>
      <c r="P119" s="52" t="s">
        <v>151</v>
      </c>
    </row>
    <row r="120" spans="1:16" x14ac:dyDescent="0.3">
      <c r="A120" s="6" t="s">
        <v>17</v>
      </c>
      <c r="B120" s="7" t="s">
        <v>18</v>
      </c>
      <c r="C120" s="7">
        <v>2</v>
      </c>
      <c r="D120" s="8" t="s">
        <v>19</v>
      </c>
      <c r="E120" s="9" t="s">
        <v>31</v>
      </c>
      <c r="F120" s="8"/>
      <c r="G120" s="8"/>
      <c r="H120" s="9"/>
      <c r="I120" s="56" t="s">
        <v>150</v>
      </c>
      <c r="J120" s="57" t="s">
        <v>23</v>
      </c>
      <c r="K120" s="26">
        <v>46062</v>
      </c>
      <c r="L120" s="31">
        <v>0.64583333333333337</v>
      </c>
      <c r="M120" s="51" t="s">
        <v>151</v>
      </c>
      <c r="N120" s="43">
        <v>46083</v>
      </c>
      <c r="O120" s="47">
        <v>0.64583333333333337</v>
      </c>
      <c r="P120" s="52" t="s">
        <v>151</v>
      </c>
    </row>
    <row r="121" spans="1:16" ht="22.8" x14ac:dyDescent="0.3">
      <c r="A121" s="6" t="s">
        <v>17</v>
      </c>
      <c r="B121" s="7" t="s">
        <v>18</v>
      </c>
      <c r="C121" s="7">
        <v>3</v>
      </c>
      <c r="D121" s="8" t="s">
        <v>32</v>
      </c>
      <c r="E121" s="9" t="s">
        <v>20</v>
      </c>
      <c r="F121" s="8" t="s">
        <v>47</v>
      </c>
      <c r="G121" s="8"/>
      <c r="H121" s="9"/>
      <c r="I121" s="56" t="s">
        <v>152</v>
      </c>
      <c r="J121" s="57" t="s">
        <v>45</v>
      </c>
      <c r="K121" s="53" t="s">
        <v>153</v>
      </c>
      <c r="L121" s="54" t="s">
        <v>322</v>
      </c>
      <c r="M121" s="55" t="s">
        <v>323</v>
      </c>
      <c r="N121" s="43">
        <v>46081</v>
      </c>
      <c r="O121" s="47">
        <v>0.375</v>
      </c>
      <c r="P121" s="52" t="s">
        <v>108</v>
      </c>
    </row>
    <row r="122" spans="1:16" x14ac:dyDescent="0.3">
      <c r="A122" s="6" t="s">
        <v>17</v>
      </c>
      <c r="B122" s="7" t="s">
        <v>25</v>
      </c>
      <c r="C122" s="7">
        <v>4</v>
      </c>
      <c r="D122" s="8" t="s">
        <v>19</v>
      </c>
      <c r="E122" s="9" t="s">
        <v>20</v>
      </c>
      <c r="F122" s="8"/>
      <c r="G122" s="8"/>
      <c r="H122" s="9"/>
      <c r="I122" s="20" t="s">
        <v>154</v>
      </c>
      <c r="J122" s="21" t="s">
        <v>27</v>
      </c>
      <c r="K122" s="26" t="s">
        <v>24</v>
      </c>
      <c r="L122" s="31"/>
      <c r="M122" s="36"/>
      <c r="N122" s="43"/>
      <c r="O122" s="47"/>
      <c r="P122" s="40"/>
    </row>
    <row r="123" spans="1:16" x14ac:dyDescent="0.3">
      <c r="A123" s="6" t="s">
        <v>17</v>
      </c>
      <c r="B123" s="7" t="s">
        <v>18</v>
      </c>
      <c r="C123" s="7">
        <v>4</v>
      </c>
      <c r="D123" s="8" t="s">
        <v>19</v>
      </c>
      <c r="E123" s="9" t="s">
        <v>20</v>
      </c>
      <c r="F123" s="8"/>
      <c r="G123" s="8"/>
      <c r="H123" s="9"/>
      <c r="I123" s="20" t="s">
        <v>154</v>
      </c>
      <c r="J123" s="21" t="s">
        <v>27</v>
      </c>
      <c r="K123" s="26" t="s">
        <v>24</v>
      </c>
      <c r="L123" s="31"/>
      <c r="M123" s="36"/>
      <c r="N123" s="43"/>
      <c r="O123" s="47"/>
      <c r="P123" s="40"/>
    </row>
    <row r="124" spans="1:16" x14ac:dyDescent="0.3">
      <c r="A124" s="6" t="s">
        <v>17</v>
      </c>
      <c r="B124" s="7" t="s">
        <v>18</v>
      </c>
      <c r="C124" s="7">
        <v>3</v>
      </c>
      <c r="D124" s="8" t="s">
        <v>32</v>
      </c>
      <c r="E124" s="9" t="s">
        <v>20</v>
      </c>
      <c r="F124" s="8" t="s">
        <v>47</v>
      </c>
      <c r="G124" s="8"/>
      <c r="H124" s="9"/>
      <c r="I124" s="20" t="s">
        <v>155</v>
      </c>
      <c r="J124" s="21" t="s">
        <v>103</v>
      </c>
      <c r="K124" s="26">
        <v>46060</v>
      </c>
      <c r="L124" s="31" t="s">
        <v>156</v>
      </c>
      <c r="M124" s="51" t="s">
        <v>319</v>
      </c>
      <c r="N124" s="43">
        <v>46081</v>
      </c>
      <c r="O124" s="31" t="s">
        <v>156</v>
      </c>
      <c r="P124" s="51" t="s">
        <v>157</v>
      </c>
    </row>
    <row r="125" spans="1:16" x14ac:dyDescent="0.3">
      <c r="A125" s="6" t="s">
        <v>17</v>
      </c>
      <c r="B125" s="7" t="s">
        <v>25</v>
      </c>
      <c r="C125" s="7">
        <v>1</v>
      </c>
      <c r="D125" s="8" t="s">
        <v>117</v>
      </c>
      <c r="E125" s="9" t="s">
        <v>20</v>
      </c>
      <c r="F125" s="8"/>
      <c r="G125" s="8"/>
      <c r="H125" s="9"/>
      <c r="I125" s="22" t="s">
        <v>158</v>
      </c>
      <c r="J125" s="21" t="s">
        <v>77</v>
      </c>
      <c r="K125" s="26" t="s">
        <v>24</v>
      </c>
      <c r="L125" s="31"/>
      <c r="M125" s="36"/>
      <c r="N125" s="43"/>
      <c r="O125" s="47"/>
      <c r="P125" s="40"/>
    </row>
    <row r="126" spans="1:16" x14ac:dyDescent="0.3">
      <c r="A126" s="6" t="s">
        <v>17</v>
      </c>
      <c r="B126" s="7" t="s">
        <v>18</v>
      </c>
      <c r="C126" s="7">
        <v>1</v>
      </c>
      <c r="D126" s="8" t="s">
        <v>117</v>
      </c>
      <c r="E126" s="9" t="s">
        <v>20</v>
      </c>
      <c r="F126" s="8"/>
      <c r="G126" s="8"/>
      <c r="H126" s="9"/>
      <c r="I126" s="22" t="s">
        <v>158</v>
      </c>
      <c r="J126" s="21" t="s">
        <v>77</v>
      </c>
      <c r="K126" s="26" t="s">
        <v>24</v>
      </c>
      <c r="L126" s="31"/>
      <c r="M126" s="36"/>
      <c r="N126" s="43"/>
      <c r="O126" s="47"/>
      <c r="P126" s="40"/>
    </row>
    <row r="127" spans="1:16" x14ac:dyDescent="0.3">
      <c r="A127" s="6" t="s">
        <v>17</v>
      </c>
      <c r="B127" s="7" t="s">
        <v>18</v>
      </c>
      <c r="C127" s="7">
        <v>1</v>
      </c>
      <c r="D127" s="8" t="s">
        <v>80</v>
      </c>
      <c r="E127" s="9" t="s">
        <v>20</v>
      </c>
      <c r="F127" s="8"/>
      <c r="G127" s="8"/>
      <c r="H127" s="9"/>
      <c r="I127" s="22" t="s">
        <v>159</v>
      </c>
      <c r="J127" s="21" t="s">
        <v>77</v>
      </c>
      <c r="K127" s="26" t="s">
        <v>24</v>
      </c>
      <c r="L127" s="31"/>
      <c r="M127" s="36"/>
      <c r="N127" s="43"/>
      <c r="O127" s="47"/>
      <c r="P127" s="40"/>
    </row>
    <row r="128" spans="1:16" x14ac:dyDescent="0.3">
      <c r="A128" s="6" t="s">
        <v>17</v>
      </c>
      <c r="B128" s="7" t="s">
        <v>25</v>
      </c>
      <c r="C128" s="7">
        <v>2</v>
      </c>
      <c r="D128" s="8" t="s">
        <v>39</v>
      </c>
      <c r="E128" s="9" t="s">
        <v>20</v>
      </c>
      <c r="F128" s="8" t="s">
        <v>133</v>
      </c>
      <c r="G128" s="8"/>
      <c r="H128" s="9"/>
      <c r="I128" s="56" t="s">
        <v>160</v>
      </c>
      <c r="J128" s="57" t="s">
        <v>124</v>
      </c>
      <c r="K128" s="26"/>
      <c r="L128" s="31"/>
      <c r="M128" s="36"/>
      <c r="N128" s="43"/>
      <c r="O128" s="47"/>
      <c r="P128" s="40"/>
    </row>
    <row r="129" spans="1:16" x14ac:dyDescent="0.3">
      <c r="A129" s="6" t="s">
        <v>17</v>
      </c>
      <c r="B129" s="7" t="s">
        <v>18</v>
      </c>
      <c r="C129" s="7">
        <v>2</v>
      </c>
      <c r="D129" s="8" t="s">
        <v>32</v>
      </c>
      <c r="E129" s="9" t="s">
        <v>31</v>
      </c>
      <c r="F129" s="8" t="s">
        <v>35</v>
      </c>
      <c r="G129" s="8"/>
      <c r="H129" s="9"/>
      <c r="I129" s="20" t="s">
        <v>161</v>
      </c>
      <c r="J129" s="21" t="s">
        <v>162</v>
      </c>
      <c r="K129" s="26" t="s">
        <v>24</v>
      </c>
      <c r="L129" s="31"/>
      <c r="M129" s="36"/>
      <c r="N129" s="43"/>
      <c r="O129" s="47"/>
      <c r="P129" s="40"/>
    </row>
    <row r="130" spans="1:16" x14ac:dyDescent="0.3">
      <c r="A130" s="6" t="s">
        <v>17</v>
      </c>
      <c r="B130" s="7" t="s">
        <v>25</v>
      </c>
      <c r="C130" s="7">
        <v>1</v>
      </c>
      <c r="D130" s="8" t="s">
        <v>58</v>
      </c>
      <c r="E130" s="9" t="s">
        <v>20</v>
      </c>
      <c r="F130" s="8"/>
      <c r="G130" s="8"/>
      <c r="H130" s="9"/>
      <c r="I130" s="56" t="s">
        <v>163</v>
      </c>
      <c r="J130" s="57" t="s">
        <v>162</v>
      </c>
      <c r="K130" s="26">
        <v>46061</v>
      </c>
      <c r="L130" s="31">
        <v>0.375</v>
      </c>
      <c r="M130" s="51" t="s">
        <v>157</v>
      </c>
      <c r="N130" s="43"/>
      <c r="O130" s="47"/>
      <c r="P130" s="40"/>
    </row>
    <row r="131" spans="1:16" x14ac:dyDescent="0.3">
      <c r="A131" s="6" t="s">
        <v>17</v>
      </c>
      <c r="B131" s="7" t="s">
        <v>18</v>
      </c>
      <c r="C131" s="7">
        <v>1</v>
      </c>
      <c r="D131" s="8" t="s">
        <v>58</v>
      </c>
      <c r="E131" s="9" t="s">
        <v>20</v>
      </c>
      <c r="F131" s="8"/>
      <c r="G131" s="8"/>
      <c r="H131" s="9"/>
      <c r="I131" s="56" t="s">
        <v>161</v>
      </c>
      <c r="J131" s="57" t="s">
        <v>162</v>
      </c>
      <c r="K131" s="26">
        <v>46061</v>
      </c>
      <c r="L131" s="31">
        <v>0.375</v>
      </c>
      <c r="M131" s="51" t="s">
        <v>157</v>
      </c>
      <c r="N131" s="43"/>
      <c r="O131" s="47"/>
      <c r="P131" s="40"/>
    </row>
    <row r="132" spans="1:16" x14ac:dyDescent="0.3">
      <c r="A132" s="6" t="s">
        <v>17</v>
      </c>
      <c r="B132" s="7" t="s">
        <v>18</v>
      </c>
      <c r="C132" s="7">
        <v>2</v>
      </c>
      <c r="D132" s="8" t="s">
        <v>32</v>
      </c>
      <c r="E132" s="9" t="s">
        <v>31</v>
      </c>
      <c r="F132" s="8" t="s">
        <v>35</v>
      </c>
      <c r="G132" s="8"/>
      <c r="H132" s="9"/>
      <c r="I132" s="56" t="s">
        <v>164</v>
      </c>
      <c r="J132" s="57" t="s">
        <v>107</v>
      </c>
      <c r="K132" s="26">
        <v>46084</v>
      </c>
      <c r="L132" s="31">
        <v>0.4375</v>
      </c>
      <c r="M132" s="51" t="s">
        <v>108</v>
      </c>
      <c r="N132" s="43"/>
      <c r="O132" s="47"/>
      <c r="P132" s="40"/>
    </row>
    <row r="133" spans="1:16" x14ac:dyDescent="0.3">
      <c r="A133" s="6" t="s">
        <v>17</v>
      </c>
      <c r="B133" s="7" t="s">
        <v>18</v>
      </c>
      <c r="C133" s="7">
        <v>1</v>
      </c>
      <c r="D133" s="8" t="s">
        <v>58</v>
      </c>
      <c r="E133" s="9" t="s">
        <v>20</v>
      </c>
      <c r="F133" s="8"/>
      <c r="G133" s="8"/>
      <c r="H133" s="9"/>
      <c r="I133" s="56" t="s">
        <v>165</v>
      </c>
      <c r="J133" s="57" t="s">
        <v>166</v>
      </c>
      <c r="K133" s="26">
        <v>46067</v>
      </c>
      <c r="L133" s="31">
        <v>0.41666666666666669</v>
      </c>
      <c r="M133" s="51" t="s">
        <v>220</v>
      </c>
      <c r="N133" s="43"/>
      <c r="O133" s="47"/>
      <c r="P133" s="40"/>
    </row>
    <row r="134" spans="1:16" x14ac:dyDescent="0.3">
      <c r="A134" s="6" t="s">
        <v>17</v>
      </c>
      <c r="B134" s="7" t="s">
        <v>25</v>
      </c>
      <c r="C134" s="7">
        <v>1</v>
      </c>
      <c r="D134" s="8" t="s">
        <v>58</v>
      </c>
      <c r="E134" s="9" t="s">
        <v>20</v>
      </c>
      <c r="F134" s="8"/>
      <c r="G134" s="8"/>
      <c r="H134" s="9"/>
      <c r="I134" s="56" t="s">
        <v>165</v>
      </c>
      <c r="J134" s="57" t="s">
        <v>166</v>
      </c>
      <c r="K134" s="26">
        <v>46066</v>
      </c>
      <c r="L134" s="31">
        <v>0.41666666666666669</v>
      </c>
      <c r="M134" s="51" t="s">
        <v>220</v>
      </c>
      <c r="N134" s="43"/>
      <c r="O134" s="47"/>
      <c r="P134" s="40"/>
    </row>
    <row r="135" spans="1:16" x14ac:dyDescent="0.3">
      <c r="A135" s="6" t="s">
        <v>17</v>
      </c>
      <c r="B135" s="7" t="s">
        <v>46</v>
      </c>
      <c r="C135" s="7">
        <v>1</v>
      </c>
      <c r="D135" s="8" t="s">
        <v>32</v>
      </c>
      <c r="E135" s="9" t="s">
        <v>20</v>
      </c>
      <c r="F135" s="8"/>
      <c r="G135" s="8"/>
      <c r="H135" s="9"/>
      <c r="I135" s="56" t="s">
        <v>165</v>
      </c>
      <c r="J135" s="57" t="s">
        <v>166</v>
      </c>
      <c r="K135" s="26">
        <v>46066</v>
      </c>
      <c r="L135" s="31">
        <v>0.41666666666666669</v>
      </c>
      <c r="M135" s="51" t="s">
        <v>220</v>
      </c>
      <c r="N135" s="43"/>
      <c r="O135" s="47"/>
      <c r="P135" s="40"/>
    </row>
    <row r="136" spans="1:16" x14ac:dyDescent="0.3">
      <c r="A136" s="6" t="s">
        <v>17</v>
      </c>
      <c r="B136" s="7" t="s">
        <v>18</v>
      </c>
      <c r="C136" s="7">
        <v>1</v>
      </c>
      <c r="D136" s="8" t="s">
        <v>32</v>
      </c>
      <c r="E136" s="9" t="s">
        <v>20</v>
      </c>
      <c r="F136" s="8"/>
      <c r="G136" s="8"/>
      <c r="H136" s="9"/>
      <c r="I136" s="56" t="s">
        <v>165</v>
      </c>
      <c r="J136" s="57" t="s">
        <v>166</v>
      </c>
      <c r="K136" s="26">
        <v>46067</v>
      </c>
      <c r="L136" s="31">
        <v>0.41666666666666669</v>
      </c>
      <c r="M136" s="51" t="s">
        <v>220</v>
      </c>
      <c r="N136" s="43"/>
      <c r="O136" s="47"/>
      <c r="P136" s="40"/>
    </row>
    <row r="137" spans="1:16" x14ac:dyDescent="0.3">
      <c r="A137" s="6" t="s">
        <v>17</v>
      </c>
      <c r="B137" s="7" t="s">
        <v>25</v>
      </c>
      <c r="C137" s="7">
        <v>1</v>
      </c>
      <c r="D137" s="8" t="s">
        <v>43</v>
      </c>
      <c r="E137" s="9" t="s">
        <v>20</v>
      </c>
      <c r="F137" s="8"/>
      <c r="G137" s="8"/>
      <c r="H137" s="9"/>
      <c r="I137" s="56" t="s">
        <v>165</v>
      </c>
      <c r="J137" s="57" t="s">
        <v>166</v>
      </c>
      <c r="K137" s="26">
        <v>46066</v>
      </c>
      <c r="L137" s="31">
        <v>0.41666666666666669</v>
      </c>
      <c r="M137" s="51" t="s">
        <v>220</v>
      </c>
      <c r="N137" s="43"/>
      <c r="O137" s="47"/>
      <c r="P137" s="40"/>
    </row>
    <row r="138" spans="1:16" x14ac:dyDescent="0.3">
      <c r="A138" s="6" t="s">
        <v>17</v>
      </c>
      <c r="B138" s="7" t="s">
        <v>18</v>
      </c>
      <c r="C138" s="7">
        <v>1</v>
      </c>
      <c r="D138" s="8" t="s">
        <v>43</v>
      </c>
      <c r="E138" s="9" t="s">
        <v>20</v>
      </c>
      <c r="F138" s="8"/>
      <c r="G138" s="8"/>
      <c r="H138" s="9"/>
      <c r="I138" s="56" t="s">
        <v>165</v>
      </c>
      <c r="J138" s="57" t="s">
        <v>166</v>
      </c>
      <c r="K138" s="26">
        <v>46067</v>
      </c>
      <c r="L138" s="31">
        <v>0.41666666666666669</v>
      </c>
      <c r="M138" s="51" t="s">
        <v>220</v>
      </c>
      <c r="N138" s="43"/>
      <c r="O138" s="47"/>
      <c r="P138" s="40"/>
    </row>
    <row r="139" spans="1:16" x14ac:dyDescent="0.3">
      <c r="A139" s="6" t="s">
        <v>17</v>
      </c>
      <c r="B139" s="7" t="s">
        <v>18</v>
      </c>
      <c r="C139" s="7">
        <v>1</v>
      </c>
      <c r="D139" s="8" t="s">
        <v>42</v>
      </c>
      <c r="E139" s="9" t="s">
        <v>20</v>
      </c>
      <c r="F139" s="8"/>
      <c r="G139" s="8"/>
      <c r="H139" s="9"/>
      <c r="I139" s="20" t="s">
        <v>167</v>
      </c>
      <c r="J139" s="21" t="s">
        <v>37</v>
      </c>
      <c r="K139" s="26" t="s">
        <v>24</v>
      </c>
      <c r="L139" s="31"/>
      <c r="M139" s="36"/>
      <c r="N139" s="43"/>
      <c r="O139" s="47"/>
      <c r="P139" s="40"/>
    </row>
    <row r="140" spans="1:16" x14ac:dyDescent="0.3">
      <c r="A140" s="6" t="s">
        <v>17</v>
      </c>
      <c r="B140" s="7" t="s">
        <v>18</v>
      </c>
      <c r="C140" s="7">
        <v>4</v>
      </c>
      <c r="D140" s="8" t="s">
        <v>58</v>
      </c>
      <c r="E140" s="9" t="s">
        <v>20</v>
      </c>
      <c r="F140" s="8"/>
      <c r="G140" s="8"/>
      <c r="H140" s="9"/>
      <c r="I140" s="20" t="s">
        <v>168</v>
      </c>
      <c r="J140" s="21" t="s">
        <v>55</v>
      </c>
      <c r="K140" s="26" t="s">
        <v>24</v>
      </c>
      <c r="L140" s="31"/>
      <c r="M140" s="36"/>
      <c r="N140" s="43"/>
      <c r="O140" s="47"/>
      <c r="P140" s="40"/>
    </row>
    <row r="141" spans="1:16" x14ac:dyDescent="0.3">
      <c r="A141" s="6" t="s">
        <v>17</v>
      </c>
      <c r="B141" s="7" t="s">
        <v>25</v>
      </c>
      <c r="C141" s="7">
        <v>4</v>
      </c>
      <c r="D141" s="8" t="s">
        <v>58</v>
      </c>
      <c r="E141" s="9" t="s">
        <v>20</v>
      </c>
      <c r="F141" s="8"/>
      <c r="G141" s="8"/>
      <c r="H141" s="9"/>
      <c r="I141" s="20" t="s">
        <v>168</v>
      </c>
      <c r="J141" s="21" t="s">
        <v>55</v>
      </c>
      <c r="K141" s="26" t="s">
        <v>24</v>
      </c>
      <c r="L141" s="31"/>
      <c r="M141" s="36"/>
      <c r="N141" s="43"/>
      <c r="O141" s="47"/>
      <c r="P141" s="40"/>
    </row>
    <row r="142" spans="1:16" x14ac:dyDescent="0.3">
      <c r="A142" s="6" t="s">
        <v>17</v>
      </c>
      <c r="B142" s="7" t="s">
        <v>18</v>
      </c>
      <c r="C142" s="7">
        <v>1</v>
      </c>
      <c r="D142" s="8" t="s">
        <v>43</v>
      </c>
      <c r="E142" s="9" t="s">
        <v>20</v>
      </c>
      <c r="F142" s="8"/>
      <c r="G142" s="8"/>
      <c r="H142" s="9"/>
      <c r="I142" s="20" t="s">
        <v>169</v>
      </c>
      <c r="J142" s="21" t="s">
        <v>45</v>
      </c>
      <c r="K142" s="26" t="s">
        <v>24</v>
      </c>
      <c r="L142" s="31"/>
      <c r="M142" s="36"/>
      <c r="N142" s="43"/>
      <c r="O142" s="47"/>
      <c r="P142" s="40"/>
    </row>
    <row r="143" spans="1:16" x14ac:dyDescent="0.3">
      <c r="A143" s="6" t="s">
        <v>17</v>
      </c>
      <c r="B143" s="7" t="s">
        <v>25</v>
      </c>
      <c r="C143" s="7">
        <v>1</v>
      </c>
      <c r="D143" s="8" t="s">
        <v>58</v>
      </c>
      <c r="E143" s="9" t="s">
        <v>20</v>
      </c>
      <c r="F143" s="8"/>
      <c r="G143" s="8"/>
      <c r="H143" s="9"/>
      <c r="I143" s="20" t="s">
        <v>169</v>
      </c>
      <c r="J143" s="21" t="s">
        <v>45</v>
      </c>
      <c r="K143" s="26" t="s">
        <v>24</v>
      </c>
      <c r="L143" s="31"/>
      <c r="M143" s="36"/>
      <c r="N143" s="43"/>
      <c r="O143" s="47"/>
      <c r="P143" s="40"/>
    </row>
    <row r="144" spans="1:16" x14ac:dyDescent="0.3">
      <c r="A144" s="6" t="s">
        <v>17</v>
      </c>
      <c r="B144" s="7" t="s">
        <v>18</v>
      </c>
      <c r="C144" s="7">
        <v>1</v>
      </c>
      <c r="D144" s="8" t="s">
        <v>58</v>
      </c>
      <c r="E144" s="9" t="s">
        <v>20</v>
      </c>
      <c r="F144" s="8"/>
      <c r="G144" s="8"/>
      <c r="H144" s="9"/>
      <c r="I144" s="20" t="s">
        <v>169</v>
      </c>
      <c r="J144" s="21" t="s">
        <v>45</v>
      </c>
      <c r="K144" s="26" t="s">
        <v>24</v>
      </c>
      <c r="L144" s="31"/>
      <c r="M144" s="36"/>
      <c r="N144" s="43"/>
      <c r="O144" s="47"/>
      <c r="P144" s="40"/>
    </row>
    <row r="145" spans="1:16" x14ac:dyDescent="0.3">
      <c r="A145" s="6" t="s">
        <v>17</v>
      </c>
      <c r="B145" s="7" t="s">
        <v>46</v>
      </c>
      <c r="C145" s="7">
        <v>1</v>
      </c>
      <c r="D145" s="8" t="s">
        <v>32</v>
      </c>
      <c r="E145" s="9" t="s">
        <v>20</v>
      </c>
      <c r="F145" s="8"/>
      <c r="G145" s="8"/>
      <c r="H145" s="9"/>
      <c r="I145" s="20" t="s">
        <v>169</v>
      </c>
      <c r="J145" s="21" t="s">
        <v>45</v>
      </c>
      <c r="K145" s="26" t="s">
        <v>24</v>
      </c>
      <c r="L145" s="31"/>
      <c r="M145" s="36"/>
      <c r="N145" s="43"/>
      <c r="O145" s="47"/>
      <c r="P145" s="40"/>
    </row>
    <row r="146" spans="1:16" x14ac:dyDescent="0.3">
      <c r="A146" s="6" t="s">
        <v>17</v>
      </c>
      <c r="B146" s="7" t="s">
        <v>18</v>
      </c>
      <c r="C146" s="7">
        <v>1</v>
      </c>
      <c r="D146" s="8" t="s">
        <v>32</v>
      </c>
      <c r="E146" s="9" t="s">
        <v>20</v>
      </c>
      <c r="F146" s="8"/>
      <c r="G146" s="8"/>
      <c r="H146" s="9"/>
      <c r="I146" s="20" t="s">
        <v>169</v>
      </c>
      <c r="J146" s="21" t="s">
        <v>45</v>
      </c>
      <c r="K146" s="26" t="s">
        <v>24</v>
      </c>
      <c r="L146" s="31"/>
      <c r="M146" s="36"/>
      <c r="N146" s="43"/>
      <c r="O146" s="47"/>
      <c r="P146" s="40"/>
    </row>
    <row r="147" spans="1:16" x14ac:dyDescent="0.3">
      <c r="A147" s="6" t="s">
        <v>17</v>
      </c>
      <c r="B147" s="7" t="s">
        <v>25</v>
      </c>
      <c r="C147" s="7">
        <v>1</v>
      </c>
      <c r="D147" s="8" t="s">
        <v>43</v>
      </c>
      <c r="E147" s="9" t="s">
        <v>20</v>
      </c>
      <c r="F147" s="8"/>
      <c r="G147" s="8"/>
      <c r="H147" s="9"/>
      <c r="I147" s="20" t="s">
        <v>169</v>
      </c>
      <c r="J147" s="21" t="s">
        <v>45</v>
      </c>
      <c r="K147" s="26" t="s">
        <v>24</v>
      </c>
      <c r="L147" s="31"/>
      <c r="M147" s="36"/>
      <c r="N147" s="43"/>
      <c r="O147" s="47"/>
      <c r="P147" s="40"/>
    </row>
    <row r="148" spans="1:16" x14ac:dyDescent="0.3">
      <c r="A148" s="6" t="s">
        <v>17</v>
      </c>
      <c r="B148" s="7" t="s">
        <v>25</v>
      </c>
      <c r="C148" s="7">
        <v>1</v>
      </c>
      <c r="D148" s="8" t="s">
        <v>19</v>
      </c>
      <c r="E148" s="9" t="s">
        <v>20</v>
      </c>
      <c r="F148" s="8"/>
      <c r="G148" s="8"/>
      <c r="H148" s="9"/>
      <c r="I148" s="20" t="s">
        <v>169</v>
      </c>
      <c r="J148" s="21" t="s">
        <v>45</v>
      </c>
      <c r="K148" s="26" t="s">
        <v>24</v>
      </c>
      <c r="L148" s="31"/>
      <c r="M148" s="36"/>
      <c r="N148" s="43"/>
      <c r="O148" s="47"/>
      <c r="P148" s="40"/>
    </row>
    <row r="149" spans="1:16" x14ac:dyDescent="0.3">
      <c r="A149" s="6" t="s">
        <v>17</v>
      </c>
      <c r="B149" s="7" t="s">
        <v>18</v>
      </c>
      <c r="C149" s="7">
        <v>1</v>
      </c>
      <c r="D149" s="8" t="s">
        <v>19</v>
      </c>
      <c r="E149" s="9" t="s">
        <v>20</v>
      </c>
      <c r="F149" s="8"/>
      <c r="G149" s="8"/>
      <c r="H149" s="9"/>
      <c r="I149" s="20" t="s">
        <v>169</v>
      </c>
      <c r="J149" s="21" t="s">
        <v>45</v>
      </c>
      <c r="K149" s="26" t="s">
        <v>24</v>
      </c>
      <c r="L149" s="31"/>
      <c r="M149" s="36"/>
      <c r="N149" s="43"/>
      <c r="O149" s="47"/>
      <c r="P149" s="40"/>
    </row>
    <row r="150" spans="1:16" x14ac:dyDescent="0.3">
      <c r="A150" s="6" t="s">
        <v>17</v>
      </c>
      <c r="B150" s="7" t="s">
        <v>25</v>
      </c>
      <c r="C150" s="7">
        <v>1</v>
      </c>
      <c r="D150" s="8" t="s">
        <v>19</v>
      </c>
      <c r="E150" s="9" t="s">
        <v>20</v>
      </c>
      <c r="F150" s="8"/>
      <c r="G150" s="8"/>
      <c r="H150" s="9"/>
      <c r="I150" s="20" t="s">
        <v>170</v>
      </c>
      <c r="J150" s="21" t="s">
        <v>136</v>
      </c>
      <c r="K150" s="26" t="s">
        <v>24</v>
      </c>
      <c r="L150" s="31"/>
      <c r="M150" s="51"/>
      <c r="N150" s="43"/>
      <c r="O150" s="47"/>
      <c r="P150" s="40"/>
    </row>
    <row r="151" spans="1:16" x14ac:dyDescent="0.3">
      <c r="A151" s="6" t="s">
        <v>17</v>
      </c>
      <c r="B151" s="7" t="s">
        <v>18</v>
      </c>
      <c r="C151" s="7">
        <v>1</v>
      </c>
      <c r="D151" s="8" t="s">
        <v>19</v>
      </c>
      <c r="E151" s="9" t="s">
        <v>20</v>
      </c>
      <c r="F151" s="8"/>
      <c r="G151" s="8"/>
      <c r="H151" s="9"/>
      <c r="I151" s="20" t="s">
        <v>170</v>
      </c>
      <c r="J151" s="21" t="s">
        <v>136</v>
      </c>
      <c r="K151" s="26" t="s">
        <v>24</v>
      </c>
      <c r="L151" s="31"/>
      <c r="M151" s="36"/>
      <c r="N151" s="43"/>
      <c r="O151" s="47"/>
      <c r="P151" s="40"/>
    </row>
    <row r="152" spans="1:16" x14ac:dyDescent="0.3">
      <c r="A152" s="6" t="s">
        <v>17</v>
      </c>
      <c r="B152" s="7" t="s">
        <v>25</v>
      </c>
      <c r="C152" s="7">
        <v>1</v>
      </c>
      <c r="D152" s="8" t="s">
        <v>43</v>
      </c>
      <c r="E152" s="9" t="s">
        <v>20</v>
      </c>
      <c r="F152" s="8"/>
      <c r="G152" s="8"/>
      <c r="H152" s="9"/>
      <c r="I152" s="56" t="s">
        <v>171</v>
      </c>
      <c r="J152" s="57" t="s">
        <v>162</v>
      </c>
      <c r="K152" s="26">
        <v>46061</v>
      </c>
      <c r="L152" s="31">
        <v>0.41666666666666669</v>
      </c>
      <c r="M152" s="51" t="s">
        <v>157</v>
      </c>
      <c r="N152" s="43"/>
      <c r="O152" s="47"/>
      <c r="P152" s="40"/>
    </row>
    <row r="153" spans="1:16" x14ac:dyDescent="0.3">
      <c r="A153" s="6" t="s">
        <v>17</v>
      </c>
      <c r="B153" s="7" t="s">
        <v>18</v>
      </c>
      <c r="C153" s="7">
        <v>1</v>
      </c>
      <c r="D153" s="8" t="s">
        <v>43</v>
      </c>
      <c r="E153" s="9" t="s">
        <v>20</v>
      </c>
      <c r="F153" s="8"/>
      <c r="G153" s="8"/>
      <c r="H153" s="9"/>
      <c r="I153" s="56" t="s">
        <v>171</v>
      </c>
      <c r="J153" s="57" t="s">
        <v>162</v>
      </c>
      <c r="K153" s="26">
        <v>46061</v>
      </c>
      <c r="L153" s="31">
        <v>0.41666666666666669</v>
      </c>
      <c r="M153" s="51" t="s">
        <v>157</v>
      </c>
      <c r="N153" s="43"/>
      <c r="O153" s="47"/>
      <c r="P153" s="40"/>
    </row>
    <row r="154" spans="1:16" x14ac:dyDescent="0.3">
      <c r="A154" s="6" t="s">
        <v>17</v>
      </c>
      <c r="B154" s="7" t="s">
        <v>25</v>
      </c>
      <c r="C154" s="7">
        <v>2</v>
      </c>
      <c r="D154" s="8" t="s">
        <v>39</v>
      </c>
      <c r="E154" s="9" t="s">
        <v>20</v>
      </c>
      <c r="F154" s="8" t="s">
        <v>133</v>
      </c>
      <c r="G154" s="8"/>
      <c r="H154" s="9"/>
      <c r="I154" s="56" t="s">
        <v>172</v>
      </c>
      <c r="J154" s="57" t="s">
        <v>173</v>
      </c>
      <c r="K154" s="26">
        <v>46059</v>
      </c>
      <c r="L154" s="31">
        <v>0.41666666666666669</v>
      </c>
      <c r="M154" s="51" t="s">
        <v>319</v>
      </c>
      <c r="N154" s="43">
        <v>46080</v>
      </c>
      <c r="O154" s="47">
        <v>0.41666666666666669</v>
      </c>
      <c r="P154" s="40"/>
    </row>
    <row r="155" spans="1:16" x14ac:dyDescent="0.3">
      <c r="A155" s="6" t="s">
        <v>17</v>
      </c>
      <c r="B155" s="7" t="s">
        <v>46</v>
      </c>
      <c r="C155" s="7">
        <v>2</v>
      </c>
      <c r="D155" s="8" t="s">
        <v>43</v>
      </c>
      <c r="E155" s="9" t="s">
        <v>20</v>
      </c>
      <c r="F155" s="8" t="s">
        <v>147</v>
      </c>
      <c r="G155" s="8"/>
      <c r="H155" s="9"/>
      <c r="I155" s="56" t="s">
        <v>174</v>
      </c>
      <c r="J155" s="57" t="s">
        <v>175</v>
      </c>
      <c r="K155" s="26">
        <v>46055</v>
      </c>
      <c r="L155" s="31">
        <v>0.63541666666666663</v>
      </c>
      <c r="M155" s="51" t="s">
        <v>176</v>
      </c>
      <c r="N155" s="43"/>
      <c r="O155" s="47"/>
      <c r="P155" s="40"/>
    </row>
    <row r="156" spans="1:16" x14ac:dyDescent="0.3">
      <c r="A156" s="6" t="s">
        <v>17</v>
      </c>
      <c r="B156" s="7" t="s">
        <v>91</v>
      </c>
      <c r="C156" s="7">
        <v>2</v>
      </c>
      <c r="D156" s="8" t="s">
        <v>43</v>
      </c>
      <c r="E156" s="9" t="s">
        <v>20</v>
      </c>
      <c r="F156" s="8" t="s">
        <v>147</v>
      </c>
      <c r="G156" s="8"/>
      <c r="H156" s="9"/>
      <c r="I156" s="56" t="s">
        <v>174</v>
      </c>
      <c r="J156" s="57" t="s">
        <v>175</v>
      </c>
      <c r="K156" s="26">
        <v>46055</v>
      </c>
      <c r="L156" s="31">
        <v>0.63541666666666663</v>
      </c>
      <c r="M156" s="51" t="s">
        <v>176</v>
      </c>
      <c r="N156" s="43"/>
      <c r="O156" s="47"/>
      <c r="P156" s="40"/>
    </row>
    <row r="157" spans="1:16" x14ac:dyDescent="0.3">
      <c r="A157" s="6" t="s">
        <v>17</v>
      </c>
      <c r="B157" s="7" t="s">
        <v>46</v>
      </c>
      <c r="C157" s="7">
        <v>1</v>
      </c>
      <c r="D157" s="8" t="s">
        <v>32</v>
      </c>
      <c r="E157" s="9" t="s">
        <v>20</v>
      </c>
      <c r="F157" s="8"/>
      <c r="G157" s="8"/>
      <c r="H157" s="9"/>
      <c r="I157" s="56" t="s">
        <v>177</v>
      </c>
      <c r="J157" s="57" t="s">
        <v>178</v>
      </c>
      <c r="K157" s="26">
        <v>46060</v>
      </c>
      <c r="L157" s="31">
        <v>0.41666666666666669</v>
      </c>
      <c r="M157" s="51" t="s">
        <v>320</v>
      </c>
      <c r="N157" s="43">
        <v>46081</v>
      </c>
      <c r="O157" s="47">
        <v>0.41666666666666669</v>
      </c>
      <c r="P157" s="40"/>
    </row>
    <row r="158" spans="1:16" x14ac:dyDescent="0.3">
      <c r="A158" s="6" t="s">
        <v>17</v>
      </c>
      <c r="B158" s="7" t="s">
        <v>18</v>
      </c>
      <c r="C158" s="7">
        <v>1</v>
      </c>
      <c r="D158" s="8" t="s">
        <v>32</v>
      </c>
      <c r="E158" s="9" t="s">
        <v>20</v>
      </c>
      <c r="F158" s="8"/>
      <c r="G158" s="8"/>
      <c r="H158" s="9"/>
      <c r="I158" s="56" t="s">
        <v>177</v>
      </c>
      <c r="J158" s="57" t="s">
        <v>178</v>
      </c>
      <c r="K158" s="26">
        <v>46060</v>
      </c>
      <c r="L158" s="31">
        <v>0.41666666666666669</v>
      </c>
      <c r="M158" s="51" t="s">
        <v>320</v>
      </c>
      <c r="N158" s="43">
        <v>46081</v>
      </c>
      <c r="O158" s="47">
        <v>0.41666666666666669</v>
      </c>
      <c r="P158" s="40"/>
    </row>
    <row r="159" spans="1:16" x14ac:dyDescent="0.3">
      <c r="A159" s="6" t="s">
        <v>17</v>
      </c>
      <c r="B159" s="7" t="s">
        <v>46</v>
      </c>
      <c r="C159" s="7">
        <v>2</v>
      </c>
      <c r="D159" s="8" t="s">
        <v>43</v>
      </c>
      <c r="E159" s="9" t="s">
        <v>20</v>
      </c>
      <c r="F159" s="8"/>
      <c r="G159" s="8"/>
      <c r="H159" s="9"/>
      <c r="I159" s="56" t="s">
        <v>179</v>
      </c>
      <c r="J159" s="57" t="s">
        <v>69</v>
      </c>
      <c r="K159" s="26">
        <v>46060</v>
      </c>
      <c r="L159" s="31" t="s">
        <v>180</v>
      </c>
      <c r="M159" s="51" t="s">
        <v>181</v>
      </c>
      <c r="N159" s="43"/>
      <c r="O159" s="47"/>
      <c r="P159" s="40"/>
    </row>
    <row r="160" spans="1:16" x14ac:dyDescent="0.3">
      <c r="A160" s="6" t="s">
        <v>17</v>
      </c>
      <c r="B160" s="7" t="s">
        <v>91</v>
      </c>
      <c r="C160" s="7">
        <v>2</v>
      </c>
      <c r="D160" s="8" t="s">
        <v>43</v>
      </c>
      <c r="E160" s="9" t="s">
        <v>20</v>
      </c>
      <c r="F160" s="8"/>
      <c r="G160" s="8"/>
      <c r="H160" s="9"/>
      <c r="I160" s="56" t="s">
        <v>179</v>
      </c>
      <c r="J160" s="57" t="s">
        <v>69</v>
      </c>
      <c r="K160" s="26">
        <v>46060</v>
      </c>
      <c r="L160" s="31" t="s">
        <v>180</v>
      </c>
      <c r="M160" s="51" t="s">
        <v>181</v>
      </c>
      <c r="N160" s="43"/>
      <c r="O160" s="47"/>
      <c r="P160" s="40"/>
    </row>
    <row r="161" spans="1:16" x14ac:dyDescent="0.3">
      <c r="A161" s="6" t="s">
        <v>17</v>
      </c>
      <c r="B161" s="7" t="s">
        <v>18</v>
      </c>
      <c r="C161" s="7">
        <v>1</v>
      </c>
      <c r="D161" s="8" t="s">
        <v>42</v>
      </c>
      <c r="E161" s="9" t="s">
        <v>20</v>
      </c>
      <c r="F161" s="8"/>
      <c r="G161" s="8"/>
      <c r="H161" s="9"/>
      <c r="I161" s="20" t="s">
        <v>182</v>
      </c>
      <c r="J161" s="21" t="s">
        <v>37</v>
      </c>
      <c r="K161" s="26" t="s">
        <v>24</v>
      </c>
      <c r="L161" s="31"/>
      <c r="M161" s="36"/>
      <c r="N161" s="43"/>
      <c r="O161" s="47"/>
      <c r="P161" s="40"/>
    </row>
    <row r="162" spans="1:16" x14ac:dyDescent="0.3">
      <c r="A162" s="6" t="s">
        <v>17</v>
      </c>
      <c r="B162" s="7" t="s">
        <v>18</v>
      </c>
      <c r="C162" s="7">
        <v>1</v>
      </c>
      <c r="D162" s="8" t="s">
        <v>39</v>
      </c>
      <c r="E162" s="9" t="s">
        <v>20</v>
      </c>
      <c r="F162" s="8"/>
      <c r="G162" s="8"/>
      <c r="H162" s="9"/>
      <c r="I162" s="20" t="s">
        <v>183</v>
      </c>
      <c r="J162" s="21" t="s">
        <v>184</v>
      </c>
      <c r="K162" s="26" t="s">
        <v>24</v>
      </c>
      <c r="L162" s="31"/>
      <c r="M162" s="36"/>
      <c r="N162" s="43"/>
      <c r="O162" s="47"/>
      <c r="P162" s="40"/>
    </row>
    <row r="163" spans="1:16" x14ac:dyDescent="0.3">
      <c r="A163" s="6" t="s">
        <v>17</v>
      </c>
      <c r="B163" s="7" t="s">
        <v>18</v>
      </c>
      <c r="C163" s="7">
        <v>1</v>
      </c>
      <c r="D163" s="8" t="s">
        <v>80</v>
      </c>
      <c r="E163" s="9" t="s">
        <v>20</v>
      </c>
      <c r="F163" s="8"/>
      <c r="G163" s="8"/>
      <c r="H163" s="9"/>
      <c r="I163" s="22" t="s">
        <v>185</v>
      </c>
      <c r="J163" s="21" t="s">
        <v>77</v>
      </c>
      <c r="K163" s="26" t="s">
        <v>24</v>
      </c>
      <c r="L163" s="31"/>
      <c r="M163" s="36"/>
      <c r="N163" s="43"/>
      <c r="O163" s="47"/>
      <c r="P163" s="40"/>
    </row>
    <row r="164" spans="1:16" x14ac:dyDescent="0.3">
      <c r="A164" s="6" t="s">
        <v>17</v>
      </c>
      <c r="B164" s="7" t="s">
        <v>25</v>
      </c>
      <c r="C164" s="7">
        <v>2</v>
      </c>
      <c r="D164" s="8" t="s">
        <v>19</v>
      </c>
      <c r="E164" s="9" t="s">
        <v>31</v>
      </c>
      <c r="F164" s="8"/>
      <c r="G164" s="8"/>
      <c r="H164" s="9"/>
      <c r="I164" s="20" t="s">
        <v>186</v>
      </c>
      <c r="J164" s="21" t="s">
        <v>140</v>
      </c>
      <c r="K164" s="26" t="s">
        <v>24</v>
      </c>
      <c r="L164" s="31"/>
      <c r="M164" s="36"/>
      <c r="N164" s="43"/>
      <c r="O164" s="47"/>
      <c r="P164" s="40"/>
    </row>
    <row r="165" spans="1:16" x14ac:dyDescent="0.3">
      <c r="A165" s="6" t="s">
        <v>17</v>
      </c>
      <c r="B165" s="7" t="s">
        <v>18</v>
      </c>
      <c r="C165" s="7">
        <v>2</v>
      </c>
      <c r="D165" s="8" t="s">
        <v>19</v>
      </c>
      <c r="E165" s="9" t="s">
        <v>31</v>
      </c>
      <c r="F165" s="8"/>
      <c r="G165" s="8"/>
      <c r="H165" s="9"/>
      <c r="I165" s="20" t="s">
        <v>186</v>
      </c>
      <c r="J165" s="21" t="s">
        <v>140</v>
      </c>
      <c r="K165" s="26" t="s">
        <v>24</v>
      </c>
      <c r="L165" s="31"/>
      <c r="M165" s="36"/>
      <c r="N165" s="43"/>
      <c r="O165" s="47"/>
      <c r="P165" s="40"/>
    </row>
    <row r="166" spans="1:16" x14ac:dyDescent="0.3">
      <c r="A166" s="6" t="s">
        <v>17</v>
      </c>
      <c r="B166" s="7" t="s">
        <v>25</v>
      </c>
      <c r="C166" s="7">
        <v>2</v>
      </c>
      <c r="D166" s="8" t="s">
        <v>19</v>
      </c>
      <c r="E166" s="9" t="s">
        <v>31</v>
      </c>
      <c r="F166" s="8"/>
      <c r="G166" s="8"/>
      <c r="H166" s="9"/>
      <c r="I166" s="56" t="s">
        <v>187</v>
      </c>
      <c r="J166" s="57" t="s">
        <v>128</v>
      </c>
      <c r="K166" s="26"/>
      <c r="L166" s="31"/>
      <c r="M166" s="36"/>
      <c r="N166" s="43"/>
      <c r="O166" s="47"/>
      <c r="P166" s="40"/>
    </row>
    <row r="167" spans="1:16" x14ac:dyDescent="0.3">
      <c r="A167" s="6" t="s">
        <v>17</v>
      </c>
      <c r="B167" s="7" t="s">
        <v>18</v>
      </c>
      <c r="C167" s="7">
        <v>2</v>
      </c>
      <c r="D167" s="8" t="s">
        <v>19</v>
      </c>
      <c r="E167" s="9" t="s">
        <v>20</v>
      </c>
      <c r="F167" s="8"/>
      <c r="G167" s="8"/>
      <c r="H167" s="9"/>
      <c r="I167" s="56" t="s">
        <v>187</v>
      </c>
      <c r="J167" s="57" t="s">
        <v>128</v>
      </c>
      <c r="K167" s="26"/>
      <c r="L167" s="31"/>
      <c r="M167" s="36"/>
      <c r="N167" s="43"/>
      <c r="O167" s="47"/>
      <c r="P167" s="40"/>
    </row>
    <row r="168" spans="1:16" x14ac:dyDescent="0.3">
      <c r="A168" s="6" t="s">
        <v>17</v>
      </c>
      <c r="B168" s="7" t="s">
        <v>25</v>
      </c>
      <c r="C168" s="7">
        <v>3</v>
      </c>
      <c r="D168" s="8" t="s">
        <v>19</v>
      </c>
      <c r="E168" s="9" t="s">
        <v>31</v>
      </c>
      <c r="F168" s="8" t="s">
        <v>188</v>
      </c>
      <c r="G168" s="8"/>
      <c r="H168" s="9"/>
      <c r="I168" s="20" t="s">
        <v>189</v>
      </c>
      <c r="J168" s="21" t="s">
        <v>140</v>
      </c>
      <c r="K168" s="26" t="s">
        <v>24</v>
      </c>
      <c r="L168" s="31"/>
      <c r="M168" s="36"/>
      <c r="N168" s="43"/>
      <c r="O168" s="47"/>
      <c r="P168" s="40"/>
    </row>
    <row r="169" spans="1:16" x14ac:dyDescent="0.3">
      <c r="A169" s="6" t="s">
        <v>17</v>
      </c>
      <c r="B169" s="7" t="s">
        <v>18</v>
      </c>
      <c r="C169" s="7">
        <v>3</v>
      </c>
      <c r="D169" s="8" t="s">
        <v>19</v>
      </c>
      <c r="E169" s="9" t="s">
        <v>31</v>
      </c>
      <c r="F169" s="8" t="s">
        <v>188</v>
      </c>
      <c r="G169" s="8"/>
      <c r="H169" s="9"/>
      <c r="I169" s="20" t="s">
        <v>189</v>
      </c>
      <c r="J169" s="21" t="s">
        <v>140</v>
      </c>
      <c r="K169" s="26" t="s">
        <v>24</v>
      </c>
      <c r="L169" s="31"/>
      <c r="M169" s="36"/>
      <c r="N169" s="43"/>
      <c r="O169" s="47"/>
      <c r="P169" s="40"/>
    </row>
    <row r="170" spans="1:16" x14ac:dyDescent="0.3">
      <c r="A170" s="6" t="s">
        <v>17</v>
      </c>
      <c r="B170" s="7" t="s">
        <v>18</v>
      </c>
      <c r="C170" s="7">
        <v>4</v>
      </c>
      <c r="D170" s="8" t="s">
        <v>32</v>
      </c>
      <c r="E170" s="9" t="s">
        <v>20</v>
      </c>
      <c r="F170" s="8" t="s">
        <v>35</v>
      </c>
      <c r="G170" s="8"/>
      <c r="H170" s="9"/>
      <c r="I170" s="20" t="s">
        <v>190</v>
      </c>
      <c r="J170" s="21" t="s">
        <v>66</v>
      </c>
      <c r="K170" s="26">
        <v>45694</v>
      </c>
      <c r="L170" s="31"/>
      <c r="M170" s="51" t="s">
        <v>318</v>
      </c>
      <c r="N170" s="43">
        <v>45715</v>
      </c>
      <c r="O170" s="47"/>
      <c r="P170" s="52" t="s">
        <v>67</v>
      </c>
    </row>
    <row r="171" spans="1:16" x14ac:dyDescent="0.3">
      <c r="A171" s="6" t="s">
        <v>17</v>
      </c>
      <c r="B171" s="7" t="s">
        <v>25</v>
      </c>
      <c r="C171" s="7">
        <v>4</v>
      </c>
      <c r="D171" s="8" t="s">
        <v>43</v>
      </c>
      <c r="E171" s="9" t="s">
        <v>20</v>
      </c>
      <c r="F171" s="8" t="s">
        <v>129</v>
      </c>
      <c r="G171" s="8"/>
      <c r="H171" s="9"/>
      <c r="I171" s="20" t="s">
        <v>191</v>
      </c>
      <c r="J171" s="21" t="s">
        <v>124</v>
      </c>
      <c r="K171" s="26" t="s">
        <v>24</v>
      </c>
      <c r="L171" s="31"/>
      <c r="M171" s="36"/>
      <c r="N171" s="43"/>
      <c r="O171" s="47"/>
      <c r="P171" s="40"/>
    </row>
    <row r="172" spans="1:16" x14ac:dyDescent="0.3">
      <c r="A172" s="6" t="s">
        <v>17</v>
      </c>
      <c r="B172" s="7" t="s">
        <v>18</v>
      </c>
      <c r="C172" s="7">
        <v>4</v>
      </c>
      <c r="D172" s="8" t="s">
        <v>43</v>
      </c>
      <c r="E172" s="9" t="s">
        <v>20</v>
      </c>
      <c r="F172" s="8" t="s">
        <v>120</v>
      </c>
      <c r="G172" s="8"/>
      <c r="H172" s="9"/>
      <c r="I172" s="20" t="s">
        <v>192</v>
      </c>
      <c r="J172" s="21" t="s">
        <v>193</v>
      </c>
      <c r="K172" s="26" t="s">
        <v>24</v>
      </c>
      <c r="L172" s="31"/>
      <c r="M172" s="36"/>
      <c r="N172" s="43"/>
      <c r="O172" s="47"/>
      <c r="P172" s="40"/>
    </row>
    <row r="173" spans="1:16" x14ac:dyDescent="0.3">
      <c r="A173" s="6" t="s">
        <v>17</v>
      </c>
      <c r="B173" s="7" t="s">
        <v>25</v>
      </c>
      <c r="C173" s="7">
        <v>2</v>
      </c>
      <c r="D173" s="8" t="s">
        <v>39</v>
      </c>
      <c r="E173" s="9" t="s">
        <v>20</v>
      </c>
      <c r="F173" s="8" t="s">
        <v>133</v>
      </c>
      <c r="G173" s="8"/>
      <c r="H173" s="9"/>
      <c r="I173" s="20" t="s">
        <v>194</v>
      </c>
      <c r="J173" s="21" t="s">
        <v>193</v>
      </c>
      <c r="K173" s="26" t="s">
        <v>24</v>
      </c>
      <c r="L173" s="31"/>
      <c r="M173" s="36"/>
      <c r="N173" s="43"/>
      <c r="O173" s="47"/>
      <c r="P173" s="40"/>
    </row>
    <row r="174" spans="1:16" x14ac:dyDescent="0.3">
      <c r="A174" s="6" t="s">
        <v>17</v>
      </c>
      <c r="B174" s="7" t="s">
        <v>18</v>
      </c>
      <c r="C174" s="7">
        <v>4</v>
      </c>
      <c r="D174" s="8" t="s">
        <v>19</v>
      </c>
      <c r="E174" s="9" t="s">
        <v>20</v>
      </c>
      <c r="F174" s="8" t="s">
        <v>21</v>
      </c>
      <c r="G174" s="8"/>
      <c r="H174" s="9"/>
      <c r="I174" s="20" t="s">
        <v>195</v>
      </c>
      <c r="J174" s="21" t="s">
        <v>196</v>
      </c>
      <c r="K174" s="26" t="s">
        <v>24</v>
      </c>
      <c r="L174" s="31"/>
      <c r="M174" s="36"/>
      <c r="N174" s="43"/>
      <c r="O174" s="47"/>
      <c r="P174" s="40"/>
    </row>
    <row r="175" spans="1:16" x14ac:dyDescent="0.3">
      <c r="A175" s="6" t="s">
        <v>17</v>
      </c>
      <c r="B175" s="7" t="s">
        <v>25</v>
      </c>
      <c r="C175" s="7">
        <v>4</v>
      </c>
      <c r="D175" s="8" t="s">
        <v>19</v>
      </c>
      <c r="E175" s="9" t="s">
        <v>20</v>
      </c>
      <c r="F175" s="8" t="s">
        <v>188</v>
      </c>
      <c r="G175" s="8"/>
      <c r="H175" s="9"/>
      <c r="I175" s="20" t="s">
        <v>197</v>
      </c>
      <c r="J175" s="21" t="s">
        <v>99</v>
      </c>
      <c r="K175" s="26" t="s">
        <v>24</v>
      </c>
      <c r="L175" s="31"/>
      <c r="M175" s="36"/>
      <c r="N175" s="43"/>
      <c r="O175" s="47"/>
      <c r="P175" s="40"/>
    </row>
    <row r="176" spans="1:16" x14ac:dyDescent="0.3">
      <c r="A176" s="6" t="s">
        <v>17</v>
      </c>
      <c r="B176" s="7" t="s">
        <v>25</v>
      </c>
      <c r="C176" s="7">
        <v>3</v>
      </c>
      <c r="D176" s="8" t="s">
        <v>19</v>
      </c>
      <c r="E176" s="9" t="s">
        <v>31</v>
      </c>
      <c r="F176" s="8" t="s">
        <v>188</v>
      </c>
      <c r="G176" s="8"/>
      <c r="H176" s="9"/>
      <c r="I176" s="20" t="s">
        <v>198</v>
      </c>
      <c r="J176" s="21" t="s">
        <v>199</v>
      </c>
      <c r="K176" s="26" t="s">
        <v>24</v>
      </c>
      <c r="L176" s="31"/>
      <c r="M176" s="36"/>
      <c r="N176" s="43"/>
      <c r="O176" s="47"/>
      <c r="P176" s="40"/>
    </row>
    <row r="177" spans="1:16" x14ac:dyDescent="0.3">
      <c r="A177" s="6" t="s">
        <v>17</v>
      </c>
      <c r="B177" s="7" t="s">
        <v>18</v>
      </c>
      <c r="C177" s="7">
        <v>3</v>
      </c>
      <c r="D177" s="8" t="s">
        <v>19</v>
      </c>
      <c r="E177" s="9" t="s">
        <v>31</v>
      </c>
      <c r="F177" s="8" t="s">
        <v>188</v>
      </c>
      <c r="G177" s="8"/>
      <c r="H177" s="9"/>
      <c r="I177" s="20" t="s">
        <v>198</v>
      </c>
      <c r="J177" s="21" t="s">
        <v>199</v>
      </c>
      <c r="K177" s="26" t="s">
        <v>24</v>
      </c>
      <c r="L177" s="31"/>
      <c r="M177" s="36"/>
      <c r="N177" s="43"/>
      <c r="O177" s="47"/>
      <c r="P177" s="40"/>
    </row>
    <row r="178" spans="1:16" x14ac:dyDescent="0.3">
      <c r="A178" s="6" t="s">
        <v>17</v>
      </c>
      <c r="B178" s="7" t="s">
        <v>18</v>
      </c>
      <c r="C178" s="7">
        <v>2</v>
      </c>
      <c r="D178" s="8" t="s">
        <v>58</v>
      </c>
      <c r="E178" s="9" t="s">
        <v>20</v>
      </c>
      <c r="F178" s="8" t="s">
        <v>72</v>
      </c>
      <c r="G178" s="8"/>
      <c r="H178" s="9"/>
      <c r="I178" s="20" t="s">
        <v>200</v>
      </c>
      <c r="J178" s="21" t="s">
        <v>55</v>
      </c>
      <c r="K178" s="26" t="s">
        <v>24</v>
      </c>
      <c r="L178" s="31"/>
      <c r="M178" s="36"/>
      <c r="N178" s="43"/>
      <c r="O178" s="47"/>
      <c r="P178" s="40"/>
    </row>
    <row r="179" spans="1:16" x14ac:dyDescent="0.3">
      <c r="A179" s="6" t="s">
        <v>17</v>
      </c>
      <c r="B179" s="7" t="s">
        <v>25</v>
      </c>
      <c r="C179" s="7">
        <v>3</v>
      </c>
      <c r="D179" s="8" t="s">
        <v>19</v>
      </c>
      <c r="E179" s="9" t="s">
        <v>31</v>
      </c>
      <c r="F179" s="8" t="s">
        <v>75</v>
      </c>
      <c r="G179" s="8"/>
      <c r="H179" s="9"/>
      <c r="I179" s="20" t="s">
        <v>201</v>
      </c>
      <c r="J179" s="21" t="s">
        <v>196</v>
      </c>
      <c r="K179" s="26" t="s">
        <v>24</v>
      </c>
      <c r="L179" s="31"/>
      <c r="M179" s="36"/>
      <c r="N179" s="43"/>
      <c r="O179" s="47"/>
      <c r="P179" s="40"/>
    </row>
    <row r="180" spans="1:16" x14ac:dyDescent="0.3">
      <c r="A180" s="6" t="s">
        <v>17</v>
      </c>
      <c r="B180" s="7" t="s">
        <v>18</v>
      </c>
      <c r="C180" s="7">
        <v>3</v>
      </c>
      <c r="D180" s="8" t="s">
        <v>19</v>
      </c>
      <c r="E180" s="9" t="s">
        <v>31</v>
      </c>
      <c r="F180" s="8" t="s">
        <v>75</v>
      </c>
      <c r="G180" s="8"/>
      <c r="H180" s="9"/>
      <c r="I180" s="20" t="s">
        <v>201</v>
      </c>
      <c r="J180" s="21" t="s">
        <v>196</v>
      </c>
      <c r="K180" s="26" t="s">
        <v>24</v>
      </c>
      <c r="L180" s="31"/>
      <c r="M180" s="36"/>
      <c r="N180" s="43"/>
      <c r="O180" s="47"/>
      <c r="P180" s="40"/>
    </row>
    <row r="181" spans="1:16" x14ac:dyDescent="0.3">
      <c r="A181" s="6" t="s">
        <v>17</v>
      </c>
      <c r="B181" s="7" t="s">
        <v>18</v>
      </c>
      <c r="C181" s="7">
        <v>2</v>
      </c>
      <c r="D181" s="8" t="s">
        <v>42</v>
      </c>
      <c r="E181" s="9" t="s">
        <v>20</v>
      </c>
      <c r="F181" s="8" t="s">
        <v>53</v>
      </c>
      <c r="G181" s="8"/>
      <c r="H181" s="9"/>
      <c r="I181" s="56" t="s">
        <v>202</v>
      </c>
      <c r="J181" s="57" t="s">
        <v>66</v>
      </c>
      <c r="K181" s="26">
        <v>45694</v>
      </c>
      <c r="L181" s="31"/>
      <c r="M181" s="51" t="s">
        <v>318</v>
      </c>
      <c r="N181" s="43">
        <v>45715</v>
      </c>
      <c r="O181" s="47"/>
      <c r="P181" s="52" t="s">
        <v>67</v>
      </c>
    </row>
    <row r="182" spans="1:16" x14ac:dyDescent="0.3">
      <c r="A182" s="6" t="s">
        <v>17</v>
      </c>
      <c r="B182" s="7" t="s">
        <v>25</v>
      </c>
      <c r="C182" s="7">
        <v>4</v>
      </c>
      <c r="D182" s="8" t="s">
        <v>58</v>
      </c>
      <c r="E182" s="9" t="s">
        <v>20</v>
      </c>
      <c r="F182" s="8" t="s">
        <v>72</v>
      </c>
      <c r="G182" s="8"/>
      <c r="H182" s="9"/>
      <c r="I182" s="20" t="s">
        <v>203</v>
      </c>
      <c r="J182" s="21" t="s">
        <v>162</v>
      </c>
      <c r="K182" s="27" t="s">
        <v>24</v>
      </c>
      <c r="L182" s="32"/>
      <c r="M182" s="37"/>
      <c r="N182" s="44"/>
      <c r="O182" s="48"/>
      <c r="P182" s="41"/>
    </row>
    <row r="183" spans="1:16" x14ac:dyDescent="0.3">
      <c r="A183" s="6" t="s">
        <v>17</v>
      </c>
      <c r="B183" s="7" t="s">
        <v>18</v>
      </c>
      <c r="C183" s="7">
        <v>4</v>
      </c>
      <c r="D183" s="8" t="s">
        <v>58</v>
      </c>
      <c r="E183" s="9" t="s">
        <v>20</v>
      </c>
      <c r="F183" s="8" t="s">
        <v>72</v>
      </c>
      <c r="G183" s="8"/>
      <c r="H183" s="9"/>
      <c r="I183" s="20" t="s">
        <v>203</v>
      </c>
      <c r="J183" s="21" t="s">
        <v>162</v>
      </c>
      <c r="K183" s="26" t="s">
        <v>24</v>
      </c>
      <c r="L183" s="31"/>
      <c r="M183" s="36"/>
      <c r="N183" s="43"/>
      <c r="O183" s="47"/>
      <c r="P183" s="40"/>
    </row>
    <row r="184" spans="1:16" x14ac:dyDescent="0.3">
      <c r="A184" s="6" t="s">
        <v>17</v>
      </c>
      <c r="B184" s="7" t="s">
        <v>25</v>
      </c>
      <c r="C184" s="7">
        <v>3</v>
      </c>
      <c r="D184" s="8" t="s">
        <v>19</v>
      </c>
      <c r="E184" s="9" t="s">
        <v>31</v>
      </c>
      <c r="F184" s="8" t="s">
        <v>188</v>
      </c>
      <c r="G184" s="8"/>
      <c r="H184" s="9"/>
      <c r="I184" s="20" t="s">
        <v>204</v>
      </c>
      <c r="J184" s="21" t="s">
        <v>196</v>
      </c>
      <c r="K184" s="26" t="s">
        <v>24</v>
      </c>
      <c r="L184" s="31"/>
      <c r="M184" s="36"/>
      <c r="N184" s="43"/>
      <c r="O184" s="47"/>
      <c r="P184" s="40"/>
    </row>
    <row r="185" spans="1:16" x14ac:dyDescent="0.3">
      <c r="A185" s="6" t="s">
        <v>17</v>
      </c>
      <c r="B185" s="7" t="s">
        <v>18</v>
      </c>
      <c r="C185" s="7">
        <v>3</v>
      </c>
      <c r="D185" s="8" t="s">
        <v>19</v>
      </c>
      <c r="E185" s="9" t="s">
        <v>31</v>
      </c>
      <c r="F185" s="8" t="s">
        <v>188</v>
      </c>
      <c r="G185" s="8"/>
      <c r="H185" s="9"/>
      <c r="I185" s="20" t="s">
        <v>204</v>
      </c>
      <c r="J185" s="21" t="s">
        <v>196</v>
      </c>
      <c r="K185" s="26" t="s">
        <v>24</v>
      </c>
      <c r="L185" s="31"/>
      <c r="M185" s="36"/>
      <c r="N185" s="43"/>
      <c r="O185" s="47"/>
      <c r="P185" s="40"/>
    </row>
    <row r="186" spans="1:16" x14ac:dyDescent="0.3">
      <c r="A186" s="6" t="s">
        <v>17</v>
      </c>
      <c r="B186" s="7" t="s">
        <v>18</v>
      </c>
      <c r="C186" s="7">
        <v>3</v>
      </c>
      <c r="D186" s="8" t="s">
        <v>58</v>
      </c>
      <c r="E186" s="9" t="s">
        <v>20</v>
      </c>
      <c r="F186" s="8" t="s">
        <v>72</v>
      </c>
      <c r="G186" s="8"/>
      <c r="H186" s="9"/>
      <c r="I186" s="20" t="s">
        <v>205</v>
      </c>
      <c r="J186" s="21" t="s">
        <v>206</v>
      </c>
      <c r="K186" s="26" t="s">
        <v>24</v>
      </c>
      <c r="L186" s="31"/>
      <c r="M186" s="36"/>
      <c r="N186" s="43"/>
      <c r="O186" s="47"/>
      <c r="P186" s="40"/>
    </row>
    <row r="187" spans="1:16" x14ac:dyDescent="0.3">
      <c r="A187" s="6" t="s">
        <v>17</v>
      </c>
      <c r="B187" s="7" t="s">
        <v>25</v>
      </c>
      <c r="C187" s="7">
        <v>3</v>
      </c>
      <c r="D187" s="8" t="s">
        <v>58</v>
      </c>
      <c r="E187" s="9" t="s">
        <v>20</v>
      </c>
      <c r="F187" s="8" t="s">
        <v>72</v>
      </c>
      <c r="G187" s="8"/>
      <c r="H187" s="9"/>
      <c r="I187" s="20" t="s">
        <v>205</v>
      </c>
      <c r="J187" s="21" t="s">
        <v>206</v>
      </c>
      <c r="K187" s="26" t="s">
        <v>24</v>
      </c>
      <c r="L187" s="31"/>
      <c r="M187" s="36"/>
      <c r="N187" s="43"/>
      <c r="O187" s="47"/>
      <c r="P187" s="40"/>
    </row>
    <row r="188" spans="1:16" x14ac:dyDescent="0.3">
      <c r="A188" s="6" t="s">
        <v>17</v>
      </c>
      <c r="B188" s="7" t="s">
        <v>18</v>
      </c>
      <c r="C188" s="7">
        <v>3</v>
      </c>
      <c r="D188" s="8" t="s">
        <v>58</v>
      </c>
      <c r="E188" s="9" t="s">
        <v>31</v>
      </c>
      <c r="F188" s="8" t="s">
        <v>72</v>
      </c>
      <c r="G188" s="8"/>
      <c r="H188" s="9"/>
      <c r="I188" s="20" t="s">
        <v>207</v>
      </c>
      <c r="J188" s="21" t="s">
        <v>128</v>
      </c>
      <c r="K188" s="26" t="s">
        <v>24</v>
      </c>
      <c r="L188" s="31"/>
      <c r="M188" s="36"/>
      <c r="N188" s="43"/>
      <c r="O188" s="47"/>
      <c r="P188" s="40"/>
    </row>
    <row r="189" spans="1:16" x14ac:dyDescent="0.3">
      <c r="A189" s="6" t="s">
        <v>17</v>
      </c>
      <c r="B189" s="7" t="s">
        <v>25</v>
      </c>
      <c r="C189" s="7">
        <v>3</v>
      </c>
      <c r="D189" s="8" t="s">
        <v>58</v>
      </c>
      <c r="E189" s="9" t="s">
        <v>20</v>
      </c>
      <c r="F189" s="8" t="s">
        <v>72</v>
      </c>
      <c r="G189" s="8"/>
      <c r="H189" s="9"/>
      <c r="I189" s="20" t="s">
        <v>207</v>
      </c>
      <c r="J189" s="21" t="s">
        <v>128</v>
      </c>
      <c r="K189" s="26" t="s">
        <v>24</v>
      </c>
      <c r="L189" s="31"/>
      <c r="M189" s="36"/>
      <c r="N189" s="43"/>
      <c r="O189" s="47"/>
      <c r="P189" s="40"/>
    </row>
    <row r="190" spans="1:16" x14ac:dyDescent="0.3">
      <c r="A190" s="6" t="s">
        <v>17</v>
      </c>
      <c r="B190" s="7" t="s">
        <v>25</v>
      </c>
      <c r="C190" s="7">
        <v>4</v>
      </c>
      <c r="D190" s="8" t="s">
        <v>43</v>
      </c>
      <c r="E190" s="9" t="s">
        <v>20</v>
      </c>
      <c r="F190" s="8" t="s">
        <v>129</v>
      </c>
      <c r="G190" s="8"/>
      <c r="H190" s="9"/>
      <c r="I190" s="56" t="s">
        <v>208</v>
      </c>
      <c r="J190" s="57" t="s">
        <v>131</v>
      </c>
      <c r="K190" s="26"/>
      <c r="L190" s="31"/>
      <c r="M190" s="36"/>
      <c r="N190" s="43"/>
      <c r="O190" s="47"/>
      <c r="P190" s="40"/>
    </row>
    <row r="191" spans="1:16" x14ac:dyDescent="0.3">
      <c r="A191" s="6" t="s">
        <v>17</v>
      </c>
      <c r="B191" s="7" t="s">
        <v>25</v>
      </c>
      <c r="C191" s="7">
        <v>1</v>
      </c>
      <c r="D191" s="8" t="s">
        <v>58</v>
      </c>
      <c r="E191" s="9" t="s">
        <v>31</v>
      </c>
      <c r="F191" s="8"/>
      <c r="G191" s="8"/>
      <c r="H191" s="9"/>
      <c r="I191" s="20" t="s">
        <v>209</v>
      </c>
      <c r="J191" s="21" t="s">
        <v>175</v>
      </c>
      <c r="K191" s="26" t="s">
        <v>24</v>
      </c>
      <c r="L191" s="31"/>
      <c r="M191" s="36"/>
      <c r="N191" s="43"/>
      <c r="O191" s="47"/>
      <c r="P191" s="40"/>
    </row>
    <row r="192" spans="1:16" x14ac:dyDescent="0.3">
      <c r="A192" s="6" t="s">
        <v>17</v>
      </c>
      <c r="B192" s="7" t="s">
        <v>18</v>
      </c>
      <c r="C192" s="7">
        <v>1</v>
      </c>
      <c r="D192" s="8" t="s">
        <v>58</v>
      </c>
      <c r="E192" s="9" t="s">
        <v>31</v>
      </c>
      <c r="F192" s="8"/>
      <c r="G192" s="8"/>
      <c r="H192" s="9"/>
      <c r="I192" s="20" t="s">
        <v>209</v>
      </c>
      <c r="J192" s="21" t="s">
        <v>175</v>
      </c>
      <c r="K192" s="26" t="s">
        <v>24</v>
      </c>
      <c r="L192" s="31"/>
      <c r="M192" s="36"/>
      <c r="N192" s="43"/>
      <c r="O192" s="47"/>
      <c r="P192" s="40"/>
    </row>
    <row r="193" spans="1:16" x14ac:dyDescent="0.3">
      <c r="A193" s="6" t="s">
        <v>17</v>
      </c>
      <c r="B193" s="7" t="s">
        <v>25</v>
      </c>
      <c r="C193" s="7">
        <v>1</v>
      </c>
      <c r="D193" s="8" t="s">
        <v>43</v>
      </c>
      <c r="E193" s="9" t="s">
        <v>31</v>
      </c>
      <c r="F193" s="8"/>
      <c r="G193" s="8"/>
      <c r="H193" s="9"/>
      <c r="I193" s="22" t="s">
        <v>209</v>
      </c>
      <c r="J193" s="21" t="s">
        <v>175</v>
      </c>
      <c r="K193" s="26" t="s">
        <v>24</v>
      </c>
      <c r="L193" s="31"/>
      <c r="M193" s="36"/>
      <c r="N193" s="43"/>
      <c r="O193" s="47"/>
      <c r="P193" s="40"/>
    </row>
    <row r="194" spans="1:16" x14ac:dyDescent="0.3">
      <c r="A194" s="6" t="s">
        <v>17</v>
      </c>
      <c r="B194" s="7" t="s">
        <v>18</v>
      </c>
      <c r="C194" s="7">
        <v>1</v>
      </c>
      <c r="D194" s="8" t="s">
        <v>43</v>
      </c>
      <c r="E194" s="9" t="s">
        <v>31</v>
      </c>
      <c r="F194" s="8"/>
      <c r="G194" s="8"/>
      <c r="H194" s="9"/>
      <c r="I194" s="22" t="s">
        <v>209</v>
      </c>
      <c r="J194" s="21" t="s">
        <v>175</v>
      </c>
      <c r="K194" s="26" t="s">
        <v>24</v>
      </c>
      <c r="L194" s="31"/>
      <c r="M194" s="36"/>
      <c r="N194" s="43"/>
      <c r="O194" s="47"/>
      <c r="P194" s="40"/>
    </row>
    <row r="195" spans="1:16" x14ac:dyDescent="0.3">
      <c r="A195" s="6" t="s">
        <v>17</v>
      </c>
      <c r="B195" s="7" t="s">
        <v>46</v>
      </c>
      <c r="C195" s="7">
        <v>1</v>
      </c>
      <c r="D195" s="8" t="s">
        <v>32</v>
      </c>
      <c r="E195" s="9" t="s">
        <v>31</v>
      </c>
      <c r="F195" s="8"/>
      <c r="G195" s="8"/>
      <c r="H195" s="9"/>
      <c r="I195" s="22" t="s">
        <v>209</v>
      </c>
      <c r="J195" s="21" t="s">
        <v>175</v>
      </c>
      <c r="K195" s="26" t="s">
        <v>24</v>
      </c>
      <c r="L195" s="31"/>
      <c r="M195" s="36"/>
      <c r="N195" s="43"/>
      <c r="O195" s="47"/>
      <c r="P195" s="40"/>
    </row>
    <row r="196" spans="1:16" x14ac:dyDescent="0.3">
      <c r="A196" s="6" t="s">
        <v>17</v>
      </c>
      <c r="B196" s="7" t="s">
        <v>18</v>
      </c>
      <c r="C196" s="7">
        <v>1</v>
      </c>
      <c r="D196" s="8" t="s">
        <v>32</v>
      </c>
      <c r="E196" s="9" t="s">
        <v>31</v>
      </c>
      <c r="F196" s="8"/>
      <c r="G196" s="8"/>
      <c r="H196" s="9"/>
      <c r="I196" s="22" t="s">
        <v>209</v>
      </c>
      <c r="J196" s="21" t="s">
        <v>175</v>
      </c>
      <c r="K196" s="26" t="s">
        <v>24</v>
      </c>
      <c r="L196" s="31"/>
      <c r="M196" s="36"/>
      <c r="N196" s="43"/>
      <c r="O196" s="47"/>
      <c r="P196" s="40"/>
    </row>
    <row r="197" spans="1:16" x14ac:dyDescent="0.3">
      <c r="A197" s="6" t="s">
        <v>17</v>
      </c>
      <c r="B197" s="7" t="s">
        <v>25</v>
      </c>
      <c r="C197" s="7">
        <v>2</v>
      </c>
      <c r="D197" s="8" t="s">
        <v>80</v>
      </c>
      <c r="E197" s="9" t="s">
        <v>20</v>
      </c>
      <c r="F197" s="8" t="s">
        <v>210</v>
      </c>
      <c r="G197" s="8"/>
      <c r="H197" s="9"/>
      <c r="I197" s="20" t="s">
        <v>211</v>
      </c>
      <c r="J197" s="21" t="s">
        <v>27</v>
      </c>
      <c r="K197" s="26" t="s">
        <v>24</v>
      </c>
      <c r="L197" s="31"/>
      <c r="M197" s="36"/>
      <c r="N197" s="43"/>
      <c r="O197" s="47"/>
      <c r="P197" s="40"/>
    </row>
    <row r="198" spans="1:16" x14ac:dyDescent="0.3">
      <c r="A198" s="6" t="s">
        <v>17</v>
      </c>
      <c r="B198" s="7" t="s">
        <v>18</v>
      </c>
      <c r="C198" s="7">
        <v>3</v>
      </c>
      <c r="D198" s="8" t="s">
        <v>32</v>
      </c>
      <c r="E198" s="9" t="s">
        <v>20</v>
      </c>
      <c r="F198" s="8" t="s">
        <v>35</v>
      </c>
      <c r="G198" s="8"/>
      <c r="H198" s="9"/>
      <c r="I198" s="56" t="s">
        <v>212</v>
      </c>
      <c r="J198" s="57" t="s">
        <v>66</v>
      </c>
      <c r="K198" s="26">
        <v>45694</v>
      </c>
      <c r="L198" s="31"/>
      <c r="M198" s="51" t="s">
        <v>318</v>
      </c>
      <c r="N198" s="43">
        <v>45715</v>
      </c>
      <c r="O198" s="47"/>
      <c r="P198" s="52" t="s">
        <v>67</v>
      </c>
    </row>
    <row r="199" spans="1:16" x14ac:dyDescent="0.3">
      <c r="A199" s="6" t="s">
        <v>17</v>
      </c>
      <c r="B199" s="7" t="s">
        <v>25</v>
      </c>
      <c r="C199" s="7">
        <v>4</v>
      </c>
      <c r="D199" s="8" t="s">
        <v>43</v>
      </c>
      <c r="E199" s="9" t="s">
        <v>20</v>
      </c>
      <c r="F199" s="8" t="s">
        <v>129</v>
      </c>
      <c r="G199" s="8"/>
      <c r="H199" s="9"/>
      <c r="I199" s="20" t="s">
        <v>213</v>
      </c>
      <c r="J199" s="21" t="s">
        <v>214</v>
      </c>
      <c r="K199" s="26" t="s">
        <v>24</v>
      </c>
      <c r="L199" s="31"/>
      <c r="M199" s="36"/>
      <c r="N199" s="43"/>
      <c r="O199" s="47"/>
      <c r="P199" s="40"/>
    </row>
    <row r="200" spans="1:16" x14ac:dyDescent="0.3">
      <c r="A200" s="6" t="s">
        <v>17</v>
      </c>
      <c r="B200" s="7" t="s">
        <v>18</v>
      </c>
      <c r="C200" s="7">
        <v>1</v>
      </c>
      <c r="D200" s="8" t="s">
        <v>117</v>
      </c>
      <c r="E200" s="9" t="s">
        <v>20</v>
      </c>
      <c r="F200" s="8"/>
      <c r="G200" s="8"/>
      <c r="H200" s="9"/>
      <c r="I200" s="22" t="s">
        <v>215</v>
      </c>
      <c r="J200" s="21" t="s">
        <v>131</v>
      </c>
      <c r="K200" s="26" t="s">
        <v>24</v>
      </c>
      <c r="L200" s="31"/>
      <c r="M200" s="36"/>
      <c r="N200" s="43"/>
      <c r="O200" s="47"/>
      <c r="P200" s="40"/>
    </row>
    <row r="201" spans="1:16" x14ac:dyDescent="0.3">
      <c r="A201" s="6" t="s">
        <v>17</v>
      </c>
      <c r="B201" s="7" t="s">
        <v>25</v>
      </c>
      <c r="C201" s="7">
        <v>1</v>
      </c>
      <c r="D201" s="8" t="s">
        <v>117</v>
      </c>
      <c r="E201" s="9" t="s">
        <v>20</v>
      </c>
      <c r="F201" s="8"/>
      <c r="G201" s="8"/>
      <c r="H201" s="9"/>
      <c r="I201" s="22" t="s">
        <v>215</v>
      </c>
      <c r="J201" s="21" t="s">
        <v>131</v>
      </c>
      <c r="K201" s="26" t="s">
        <v>24</v>
      </c>
      <c r="L201" s="31"/>
      <c r="M201" s="36"/>
      <c r="N201" s="43"/>
      <c r="O201" s="47"/>
      <c r="P201" s="40"/>
    </row>
    <row r="202" spans="1:16" x14ac:dyDescent="0.3">
      <c r="A202" s="6" t="s">
        <v>17</v>
      </c>
      <c r="B202" s="7" t="s">
        <v>18</v>
      </c>
      <c r="C202" s="7">
        <v>2</v>
      </c>
      <c r="D202" s="8" t="s">
        <v>58</v>
      </c>
      <c r="E202" s="9" t="s">
        <v>31</v>
      </c>
      <c r="F202" s="8"/>
      <c r="G202" s="8"/>
      <c r="H202" s="9"/>
      <c r="I202" s="20" t="s">
        <v>216</v>
      </c>
      <c r="J202" s="21" t="s">
        <v>131</v>
      </c>
      <c r="K202" s="26" t="s">
        <v>24</v>
      </c>
      <c r="L202" s="31"/>
      <c r="M202" s="36"/>
      <c r="N202" s="43"/>
      <c r="O202" s="47"/>
      <c r="P202" s="40"/>
    </row>
    <row r="203" spans="1:16" x14ac:dyDescent="0.3">
      <c r="A203" s="6" t="s">
        <v>17</v>
      </c>
      <c r="B203" s="7" t="s">
        <v>46</v>
      </c>
      <c r="C203" s="7">
        <v>2</v>
      </c>
      <c r="D203" s="8" t="s">
        <v>58</v>
      </c>
      <c r="E203" s="9" t="s">
        <v>31</v>
      </c>
      <c r="F203" s="8"/>
      <c r="G203" s="8"/>
      <c r="H203" s="9"/>
      <c r="I203" s="20" t="s">
        <v>216</v>
      </c>
      <c r="J203" s="21" t="s">
        <v>131</v>
      </c>
      <c r="K203" s="26" t="s">
        <v>24</v>
      </c>
      <c r="L203" s="31"/>
      <c r="M203" s="36"/>
      <c r="N203" s="43"/>
      <c r="O203" s="47"/>
      <c r="P203" s="40"/>
    </row>
    <row r="204" spans="1:16" x14ac:dyDescent="0.3">
      <c r="A204" s="6" t="s">
        <v>17</v>
      </c>
      <c r="B204" s="7" t="s">
        <v>46</v>
      </c>
      <c r="C204" s="7">
        <v>2</v>
      </c>
      <c r="D204" s="8" t="s">
        <v>58</v>
      </c>
      <c r="E204" s="9" t="s">
        <v>20</v>
      </c>
      <c r="F204" s="8" t="s">
        <v>92</v>
      </c>
      <c r="G204" s="8"/>
      <c r="H204" s="9"/>
      <c r="I204" s="56" t="s">
        <v>217</v>
      </c>
      <c r="J204" s="57" t="s">
        <v>66</v>
      </c>
      <c r="K204" s="26">
        <v>45694</v>
      </c>
      <c r="L204" s="31"/>
      <c r="M204" s="51" t="s">
        <v>318</v>
      </c>
      <c r="N204" s="43">
        <v>45715</v>
      </c>
      <c r="O204" s="47"/>
      <c r="P204" s="52" t="s">
        <v>67</v>
      </c>
    </row>
    <row r="205" spans="1:16" x14ac:dyDescent="0.3">
      <c r="A205" s="6" t="s">
        <v>17</v>
      </c>
      <c r="B205" s="7" t="s">
        <v>25</v>
      </c>
      <c r="C205" s="7">
        <v>4</v>
      </c>
      <c r="D205" s="8" t="s">
        <v>58</v>
      </c>
      <c r="E205" s="9" t="s">
        <v>20</v>
      </c>
      <c r="F205" s="8" t="s">
        <v>72</v>
      </c>
      <c r="G205" s="8"/>
      <c r="H205" s="9"/>
      <c r="I205" s="20" t="s">
        <v>218</v>
      </c>
      <c r="J205" s="21" t="s">
        <v>162</v>
      </c>
      <c r="K205" s="27" t="s">
        <v>24</v>
      </c>
      <c r="L205" s="32"/>
      <c r="M205" s="37"/>
      <c r="N205" s="44"/>
      <c r="O205" s="48"/>
      <c r="P205" s="41"/>
    </row>
    <row r="206" spans="1:16" x14ac:dyDescent="0.3">
      <c r="A206" s="6" t="s">
        <v>17</v>
      </c>
      <c r="B206" s="7" t="s">
        <v>18</v>
      </c>
      <c r="C206" s="7">
        <v>4</v>
      </c>
      <c r="D206" s="8" t="s">
        <v>58</v>
      </c>
      <c r="E206" s="9" t="s">
        <v>20</v>
      </c>
      <c r="F206" s="8" t="s">
        <v>72</v>
      </c>
      <c r="G206" s="8"/>
      <c r="H206" s="9"/>
      <c r="I206" s="20" t="s">
        <v>218</v>
      </c>
      <c r="J206" s="21" t="s">
        <v>162</v>
      </c>
      <c r="K206" s="26" t="s">
        <v>24</v>
      </c>
      <c r="L206" s="31"/>
      <c r="M206" s="36"/>
      <c r="N206" s="43"/>
      <c r="O206" s="47"/>
      <c r="P206" s="40"/>
    </row>
    <row r="207" spans="1:16" x14ac:dyDescent="0.3">
      <c r="A207" s="6" t="s">
        <v>17</v>
      </c>
      <c r="B207" s="7" t="s">
        <v>18</v>
      </c>
      <c r="C207" s="7">
        <v>2</v>
      </c>
      <c r="D207" s="8" t="s">
        <v>58</v>
      </c>
      <c r="E207" s="9" t="s">
        <v>20</v>
      </c>
      <c r="F207" s="8" t="s">
        <v>72</v>
      </c>
      <c r="G207" s="8"/>
      <c r="H207" s="9"/>
      <c r="I207" s="56" t="s">
        <v>219</v>
      </c>
      <c r="J207" s="57" t="s">
        <v>87</v>
      </c>
      <c r="K207" s="26">
        <v>46059</v>
      </c>
      <c r="L207" s="31">
        <v>0.625</v>
      </c>
      <c r="M207" s="51" t="s">
        <v>220</v>
      </c>
      <c r="N207" s="43">
        <v>46080</v>
      </c>
      <c r="O207" s="47">
        <v>0.64583333333333337</v>
      </c>
      <c r="P207" s="52" t="s">
        <v>220</v>
      </c>
    </row>
    <row r="208" spans="1:16" x14ac:dyDescent="0.3">
      <c r="A208" s="6" t="s">
        <v>17</v>
      </c>
      <c r="B208" s="7" t="s">
        <v>25</v>
      </c>
      <c r="C208" s="7">
        <v>2</v>
      </c>
      <c r="D208" s="8" t="s">
        <v>80</v>
      </c>
      <c r="E208" s="9" t="s">
        <v>20</v>
      </c>
      <c r="F208" s="8" t="s">
        <v>81</v>
      </c>
      <c r="G208" s="8"/>
      <c r="H208" s="9"/>
      <c r="I208" s="20" t="s">
        <v>221</v>
      </c>
      <c r="J208" s="21" t="s">
        <v>128</v>
      </c>
      <c r="K208" s="26" t="s">
        <v>24</v>
      </c>
      <c r="L208" s="31"/>
      <c r="M208" s="36"/>
      <c r="N208" s="43"/>
      <c r="O208" s="47"/>
      <c r="P208" s="40"/>
    </row>
    <row r="209" spans="1:16" x14ac:dyDescent="0.3">
      <c r="A209" s="6" t="s">
        <v>17</v>
      </c>
      <c r="B209" s="7" t="s">
        <v>25</v>
      </c>
      <c r="C209" s="7">
        <v>2</v>
      </c>
      <c r="D209" s="8" t="s">
        <v>39</v>
      </c>
      <c r="E209" s="9" t="s">
        <v>20</v>
      </c>
      <c r="F209" s="8"/>
      <c r="G209" s="8"/>
      <c r="H209" s="9"/>
      <c r="I209" s="20" t="s">
        <v>222</v>
      </c>
      <c r="J209" s="21" t="s">
        <v>223</v>
      </c>
      <c r="K209" s="26">
        <v>46060</v>
      </c>
      <c r="L209" s="31">
        <v>0.41666666666666669</v>
      </c>
      <c r="M209" s="51" t="s">
        <v>321</v>
      </c>
      <c r="N209" s="43"/>
      <c r="O209" s="47"/>
      <c r="P209" s="40"/>
    </row>
    <row r="210" spans="1:16" x14ac:dyDescent="0.3">
      <c r="A210" s="6" t="s">
        <v>17</v>
      </c>
      <c r="B210" s="7" t="s">
        <v>18</v>
      </c>
      <c r="C210" s="7">
        <v>4</v>
      </c>
      <c r="D210" s="8" t="s">
        <v>43</v>
      </c>
      <c r="E210" s="9" t="s">
        <v>20</v>
      </c>
      <c r="F210" s="8" t="s">
        <v>120</v>
      </c>
      <c r="G210" s="8"/>
      <c r="H210" s="9"/>
      <c r="I210" s="56" t="s">
        <v>224</v>
      </c>
      <c r="J210" s="57" t="s">
        <v>103</v>
      </c>
      <c r="K210" s="26">
        <v>46060</v>
      </c>
      <c r="L210" s="31" t="s">
        <v>225</v>
      </c>
      <c r="M210" s="51" t="s">
        <v>157</v>
      </c>
      <c r="N210" s="43">
        <v>46081</v>
      </c>
      <c r="O210" s="31" t="s">
        <v>225</v>
      </c>
      <c r="P210" s="51" t="s">
        <v>157</v>
      </c>
    </row>
    <row r="211" spans="1:16" x14ac:dyDescent="0.3">
      <c r="A211" s="6" t="s">
        <v>17</v>
      </c>
      <c r="B211" s="7" t="s">
        <v>25</v>
      </c>
      <c r="C211" s="7">
        <v>3</v>
      </c>
      <c r="D211" s="8" t="s">
        <v>19</v>
      </c>
      <c r="E211" s="9" t="s">
        <v>31</v>
      </c>
      <c r="F211" s="8" t="s">
        <v>188</v>
      </c>
      <c r="G211" s="8"/>
      <c r="H211" s="9"/>
      <c r="I211" s="20" t="s">
        <v>226</v>
      </c>
      <c r="J211" s="21" t="s">
        <v>60</v>
      </c>
      <c r="K211" s="26" t="s">
        <v>24</v>
      </c>
      <c r="L211" s="31"/>
      <c r="M211" s="36"/>
      <c r="N211" s="43"/>
      <c r="O211" s="47"/>
      <c r="P211" s="40"/>
    </row>
    <row r="212" spans="1:16" x14ac:dyDescent="0.3">
      <c r="A212" s="6" t="s">
        <v>17</v>
      </c>
      <c r="B212" s="7" t="s">
        <v>18</v>
      </c>
      <c r="C212" s="7">
        <v>3</v>
      </c>
      <c r="D212" s="8" t="s">
        <v>19</v>
      </c>
      <c r="E212" s="9" t="s">
        <v>31</v>
      </c>
      <c r="F212" s="8" t="s">
        <v>188</v>
      </c>
      <c r="G212" s="8"/>
      <c r="H212" s="9"/>
      <c r="I212" s="20" t="s">
        <v>226</v>
      </c>
      <c r="J212" s="21" t="s">
        <v>60</v>
      </c>
      <c r="K212" s="26" t="s">
        <v>24</v>
      </c>
      <c r="L212" s="31"/>
      <c r="M212" s="36"/>
      <c r="N212" s="43"/>
      <c r="O212" s="47"/>
      <c r="P212" s="40"/>
    </row>
    <row r="213" spans="1:16" x14ac:dyDescent="0.3">
      <c r="A213" s="6" t="s">
        <v>17</v>
      </c>
      <c r="B213" s="7" t="s">
        <v>25</v>
      </c>
      <c r="C213" s="7">
        <v>4</v>
      </c>
      <c r="D213" s="8" t="s">
        <v>19</v>
      </c>
      <c r="E213" s="9" t="s">
        <v>20</v>
      </c>
      <c r="F213" s="8" t="s">
        <v>188</v>
      </c>
      <c r="G213" s="8"/>
      <c r="H213" s="9"/>
      <c r="I213" s="56" t="s">
        <v>226</v>
      </c>
      <c r="J213" s="57" t="s">
        <v>60</v>
      </c>
      <c r="K213" s="26">
        <v>46056</v>
      </c>
      <c r="L213" s="31">
        <v>0.58333333333333337</v>
      </c>
      <c r="M213" s="51" t="s">
        <v>320</v>
      </c>
      <c r="N213" s="43"/>
      <c r="O213" s="47"/>
      <c r="P213" s="40"/>
    </row>
    <row r="214" spans="1:16" x14ac:dyDescent="0.3">
      <c r="A214" s="6" t="s">
        <v>17</v>
      </c>
      <c r="B214" s="7" t="s">
        <v>18</v>
      </c>
      <c r="C214" s="7">
        <v>1</v>
      </c>
      <c r="D214" s="8" t="s">
        <v>42</v>
      </c>
      <c r="E214" s="9" t="s">
        <v>20</v>
      </c>
      <c r="F214" s="8"/>
      <c r="G214" s="8"/>
      <c r="H214" s="9"/>
      <c r="I214" s="56" t="s">
        <v>227</v>
      </c>
      <c r="J214" s="57" t="s">
        <v>50</v>
      </c>
      <c r="K214" s="26">
        <v>46052</v>
      </c>
      <c r="L214" s="31">
        <v>0.70833333333333337</v>
      </c>
      <c r="M214" s="51" t="s">
        <v>51</v>
      </c>
      <c r="N214" s="43"/>
      <c r="O214" s="47"/>
      <c r="P214" s="40"/>
    </row>
    <row r="215" spans="1:16" x14ac:dyDescent="0.3">
      <c r="A215" s="6" t="s">
        <v>17</v>
      </c>
      <c r="B215" s="7" t="s">
        <v>18</v>
      </c>
      <c r="C215" s="7">
        <v>2</v>
      </c>
      <c r="D215" s="8" t="s">
        <v>42</v>
      </c>
      <c r="E215" s="9" t="s">
        <v>20</v>
      </c>
      <c r="F215" s="8" t="s">
        <v>53</v>
      </c>
      <c r="G215" s="8"/>
      <c r="H215" s="9"/>
      <c r="I215" s="20" t="s">
        <v>228</v>
      </c>
      <c r="J215" s="21" t="s">
        <v>66</v>
      </c>
      <c r="K215" s="26">
        <v>45694</v>
      </c>
      <c r="L215" s="31"/>
      <c r="M215" s="51" t="s">
        <v>318</v>
      </c>
      <c r="N215" s="43">
        <v>45715</v>
      </c>
      <c r="O215" s="47"/>
      <c r="P215" s="52" t="s">
        <v>67</v>
      </c>
    </row>
    <row r="216" spans="1:16" x14ac:dyDescent="0.3">
      <c r="A216" s="6" t="s">
        <v>17</v>
      </c>
      <c r="B216" s="7" t="s">
        <v>25</v>
      </c>
      <c r="C216" s="7">
        <v>2</v>
      </c>
      <c r="D216" s="8" t="s">
        <v>80</v>
      </c>
      <c r="E216" s="9" t="s">
        <v>20</v>
      </c>
      <c r="F216" s="8" t="s">
        <v>210</v>
      </c>
      <c r="G216" s="8"/>
      <c r="H216" s="9"/>
      <c r="I216" s="20" t="s">
        <v>229</v>
      </c>
      <c r="J216" s="21" t="s">
        <v>29</v>
      </c>
      <c r="K216" s="26" t="s">
        <v>24</v>
      </c>
      <c r="L216" s="31"/>
      <c r="M216" s="36"/>
      <c r="N216" s="43"/>
      <c r="O216" s="47"/>
      <c r="P216" s="40"/>
    </row>
    <row r="217" spans="1:16" x14ac:dyDescent="0.3">
      <c r="A217" s="6" t="s">
        <v>17</v>
      </c>
      <c r="B217" s="7" t="s">
        <v>25</v>
      </c>
      <c r="C217" s="7">
        <v>2</v>
      </c>
      <c r="D217" s="8" t="s">
        <v>80</v>
      </c>
      <c r="E217" s="9" t="s">
        <v>20</v>
      </c>
      <c r="F217" s="8" t="s">
        <v>210</v>
      </c>
      <c r="G217" s="8"/>
      <c r="H217" s="9"/>
      <c r="I217" s="56" t="s">
        <v>230</v>
      </c>
      <c r="J217" s="57" t="s">
        <v>97</v>
      </c>
      <c r="K217" s="26">
        <v>46059</v>
      </c>
      <c r="L217" s="31">
        <v>0.64583333333333337</v>
      </c>
      <c r="M217" s="51" t="s">
        <v>324</v>
      </c>
      <c r="N217" s="43"/>
      <c r="O217" s="47"/>
      <c r="P217" s="40"/>
    </row>
    <row r="218" spans="1:16" x14ac:dyDescent="0.3">
      <c r="A218" s="6" t="s">
        <v>17</v>
      </c>
      <c r="B218" s="7" t="s">
        <v>18</v>
      </c>
      <c r="C218" s="7">
        <v>2</v>
      </c>
      <c r="D218" s="8" t="s">
        <v>42</v>
      </c>
      <c r="E218" s="9" t="s">
        <v>20</v>
      </c>
      <c r="F218" s="8" t="s">
        <v>56</v>
      </c>
      <c r="G218" s="8"/>
      <c r="H218" s="9"/>
      <c r="I218" s="20" t="s">
        <v>231</v>
      </c>
      <c r="J218" s="21" t="s">
        <v>55</v>
      </c>
      <c r="K218" s="26" t="s">
        <v>24</v>
      </c>
      <c r="L218" s="31"/>
      <c r="M218" s="36"/>
      <c r="N218" s="43"/>
      <c r="O218" s="47"/>
      <c r="P218" s="40"/>
    </row>
    <row r="219" spans="1:16" x14ac:dyDescent="0.3">
      <c r="A219" s="6" t="s">
        <v>17</v>
      </c>
      <c r="B219" s="7" t="s">
        <v>25</v>
      </c>
      <c r="C219" s="7">
        <v>3</v>
      </c>
      <c r="D219" s="8" t="s">
        <v>19</v>
      </c>
      <c r="E219" s="9" t="s">
        <v>31</v>
      </c>
      <c r="F219" s="8" t="s">
        <v>75</v>
      </c>
      <c r="G219" s="8"/>
      <c r="H219" s="9"/>
      <c r="I219" s="20" t="s">
        <v>232</v>
      </c>
      <c r="J219" s="21" t="s">
        <v>77</v>
      </c>
      <c r="K219" s="26" t="s">
        <v>24</v>
      </c>
      <c r="L219" s="31"/>
      <c r="M219" s="36"/>
      <c r="N219" s="43"/>
      <c r="O219" s="47"/>
      <c r="P219" s="40"/>
    </row>
    <row r="220" spans="1:16" x14ac:dyDescent="0.3">
      <c r="A220" s="6" t="s">
        <v>17</v>
      </c>
      <c r="B220" s="7" t="s">
        <v>18</v>
      </c>
      <c r="C220" s="7">
        <v>3</v>
      </c>
      <c r="D220" s="8" t="s">
        <v>19</v>
      </c>
      <c r="E220" s="9" t="s">
        <v>31</v>
      </c>
      <c r="F220" s="8" t="s">
        <v>75</v>
      </c>
      <c r="G220" s="8"/>
      <c r="H220" s="9"/>
      <c r="I220" s="20" t="s">
        <v>232</v>
      </c>
      <c r="J220" s="21" t="s">
        <v>77</v>
      </c>
      <c r="K220" s="26" t="s">
        <v>24</v>
      </c>
      <c r="L220" s="31"/>
      <c r="M220" s="36"/>
      <c r="N220" s="43"/>
      <c r="O220" s="47"/>
      <c r="P220" s="40"/>
    </row>
    <row r="221" spans="1:16" x14ac:dyDescent="0.3">
      <c r="A221" s="6" t="s">
        <v>17</v>
      </c>
      <c r="B221" s="7" t="s">
        <v>25</v>
      </c>
      <c r="C221" s="7">
        <v>3</v>
      </c>
      <c r="D221" s="8" t="s">
        <v>19</v>
      </c>
      <c r="E221" s="9" t="s">
        <v>31</v>
      </c>
      <c r="F221" s="8" t="s">
        <v>188</v>
      </c>
      <c r="G221" s="8"/>
      <c r="H221" s="9"/>
      <c r="I221" s="20" t="s">
        <v>233</v>
      </c>
      <c r="J221" s="21" t="s">
        <v>71</v>
      </c>
      <c r="K221" s="26" t="s">
        <v>24</v>
      </c>
      <c r="L221" s="31"/>
      <c r="M221" s="36"/>
      <c r="N221" s="43"/>
      <c r="O221" s="47"/>
      <c r="P221" s="40"/>
    </row>
    <row r="222" spans="1:16" x14ac:dyDescent="0.3">
      <c r="A222" s="6" t="s">
        <v>17</v>
      </c>
      <c r="B222" s="7" t="s">
        <v>18</v>
      </c>
      <c r="C222" s="7">
        <v>3</v>
      </c>
      <c r="D222" s="8" t="s">
        <v>19</v>
      </c>
      <c r="E222" s="9" t="s">
        <v>31</v>
      </c>
      <c r="F222" s="8" t="s">
        <v>188</v>
      </c>
      <c r="G222" s="8"/>
      <c r="H222" s="9"/>
      <c r="I222" s="20" t="s">
        <v>233</v>
      </c>
      <c r="J222" s="21" t="s">
        <v>71</v>
      </c>
      <c r="K222" s="26" t="s">
        <v>24</v>
      </c>
      <c r="L222" s="31"/>
      <c r="M222" s="36"/>
      <c r="N222" s="43"/>
      <c r="O222" s="47"/>
      <c r="P222" s="40"/>
    </row>
    <row r="223" spans="1:16" x14ac:dyDescent="0.3">
      <c r="A223" s="6" t="s">
        <v>17</v>
      </c>
      <c r="B223" s="7" t="s">
        <v>25</v>
      </c>
      <c r="C223" s="7">
        <v>2</v>
      </c>
      <c r="D223" s="8" t="s">
        <v>19</v>
      </c>
      <c r="E223" s="9" t="s">
        <v>20</v>
      </c>
      <c r="F223" s="8"/>
      <c r="G223" s="8"/>
      <c r="H223" s="9"/>
      <c r="I223" s="20" t="s">
        <v>234</v>
      </c>
      <c r="J223" s="21" t="s">
        <v>199</v>
      </c>
      <c r="K223" s="26" t="s">
        <v>24</v>
      </c>
      <c r="L223" s="31"/>
      <c r="M223" s="36"/>
      <c r="N223" s="43"/>
      <c r="O223" s="47"/>
      <c r="P223" s="40"/>
    </row>
    <row r="224" spans="1:16" x14ac:dyDescent="0.3">
      <c r="A224" s="6" t="s">
        <v>17</v>
      </c>
      <c r="B224" s="7" t="s">
        <v>18</v>
      </c>
      <c r="C224" s="7">
        <v>2</v>
      </c>
      <c r="D224" s="8" t="s">
        <v>19</v>
      </c>
      <c r="E224" s="9" t="s">
        <v>31</v>
      </c>
      <c r="F224" s="8"/>
      <c r="G224" s="8"/>
      <c r="H224" s="9"/>
      <c r="I224" s="20" t="s">
        <v>234</v>
      </c>
      <c r="J224" s="21" t="s">
        <v>199</v>
      </c>
      <c r="K224" s="26" t="s">
        <v>24</v>
      </c>
      <c r="L224" s="31"/>
      <c r="M224" s="36"/>
      <c r="N224" s="43"/>
      <c r="O224" s="47"/>
      <c r="P224" s="40"/>
    </row>
    <row r="225" spans="1:16" x14ac:dyDescent="0.3">
      <c r="A225" s="6" t="s">
        <v>17</v>
      </c>
      <c r="B225" s="7" t="s">
        <v>18</v>
      </c>
      <c r="C225" s="7">
        <v>1</v>
      </c>
      <c r="D225" s="8" t="s">
        <v>80</v>
      </c>
      <c r="E225" s="9" t="s">
        <v>20</v>
      </c>
      <c r="F225" s="8"/>
      <c r="G225" s="8"/>
      <c r="H225" s="9"/>
      <c r="I225" s="22" t="s">
        <v>235</v>
      </c>
      <c r="J225" s="21" t="s">
        <v>144</v>
      </c>
      <c r="K225" s="26" t="s">
        <v>24</v>
      </c>
      <c r="L225" s="31"/>
      <c r="M225" s="36"/>
      <c r="N225" s="43"/>
      <c r="O225" s="47"/>
      <c r="P225" s="40"/>
    </row>
    <row r="226" spans="1:16" x14ac:dyDescent="0.3">
      <c r="A226" s="6" t="s">
        <v>17</v>
      </c>
      <c r="B226" s="7" t="s">
        <v>25</v>
      </c>
      <c r="C226" s="7">
        <v>1</v>
      </c>
      <c r="D226" s="8" t="s">
        <v>58</v>
      </c>
      <c r="E226" s="9" t="s">
        <v>20</v>
      </c>
      <c r="F226" s="8"/>
      <c r="G226" s="8"/>
      <c r="H226" s="9"/>
      <c r="I226" s="20" t="s">
        <v>236</v>
      </c>
      <c r="J226" s="21" t="s">
        <v>136</v>
      </c>
      <c r="K226" s="26" t="s">
        <v>24</v>
      </c>
      <c r="L226" s="31"/>
      <c r="M226" s="51"/>
      <c r="N226" s="43"/>
      <c r="O226" s="47"/>
      <c r="P226" s="40"/>
    </row>
    <row r="227" spans="1:16" x14ac:dyDescent="0.3">
      <c r="A227" s="6" t="s">
        <v>17</v>
      </c>
      <c r="B227" s="7" t="s">
        <v>46</v>
      </c>
      <c r="C227" s="7">
        <v>1</v>
      </c>
      <c r="D227" s="8" t="s">
        <v>32</v>
      </c>
      <c r="E227" s="9" t="s">
        <v>20</v>
      </c>
      <c r="F227" s="8"/>
      <c r="G227" s="8"/>
      <c r="H227" s="9"/>
      <c r="I227" s="20" t="s">
        <v>236</v>
      </c>
      <c r="J227" s="21" t="s">
        <v>136</v>
      </c>
      <c r="K227" s="26" t="s">
        <v>24</v>
      </c>
      <c r="L227" s="31"/>
      <c r="M227" s="51"/>
      <c r="N227" s="43"/>
      <c r="O227" s="47"/>
      <c r="P227" s="40"/>
    </row>
    <row r="228" spans="1:16" x14ac:dyDescent="0.3">
      <c r="A228" s="6" t="s">
        <v>17</v>
      </c>
      <c r="B228" s="7" t="s">
        <v>25</v>
      </c>
      <c r="C228" s="7">
        <v>1</v>
      </c>
      <c r="D228" s="8" t="s">
        <v>43</v>
      </c>
      <c r="E228" s="9" t="s">
        <v>20</v>
      </c>
      <c r="F228" s="8"/>
      <c r="G228" s="8"/>
      <c r="H228" s="9"/>
      <c r="I228" s="20" t="s">
        <v>236</v>
      </c>
      <c r="J228" s="21" t="s">
        <v>136</v>
      </c>
      <c r="K228" s="26" t="s">
        <v>24</v>
      </c>
      <c r="L228" s="31"/>
      <c r="M228" s="51"/>
      <c r="N228" s="43"/>
      <c r="O228" s="47"/>
      <c r="P228" s="40"/>
    </row>
    <row r="229" spans="1:16" x14ac:dyDescent="0.3">
      <c r="A229" s="6" t="s">
        <v>17</v>
      </c>
      <c r="B229" s="7" t="s">
        <v>18</v>
      </c>
      <c r="C229" s="7">
        <v>1</v>
      </c>
      <c r="D229" s="8" t="s">
        <v>58</v>
      </c>
      <c r="E229" s="9" t="s">
        <v>20</v>
      </c>
      <c r="F229" s="8"/>
      <c r="G229" s="8"/>
      <c r="H229" s="9"/>
      <c r="I229" s="20" t="s">
        <v>236</v>
      </c>
      <c r="J229" s="21" t="s">
        <v>136</v>
      </c>
      <c r="K229" s="26" t="s">
        <v>24</v>
      </c>
      <c r="L229" s="31"/>
      <c r="M229" s="36"/>
      <c r="N229" s="43"/>
      <c r="O229" s="47"/>
      <c r="P229" s="40"/>
    </row>
    <row r="230" spans="1:16" x14ac:dyDescent="0.3">
      <c r="A230" s="6" t="s">
        <v>17</v>
      </c>
      <c r="B230" s="7" t="s">
        <v>18</v>
      </c>
      <c r="C230" s="7">
        <v>1</v>
      </c>
      <c r="D230" s="8" t="s">
        <v>32</v>
      </c>
      <c r="E230" s="9" t="s">
        <v>20</v>
      </c>
      <c r="F230" s="8"/>
      <c r="G230" s="8"/>
      <c r="H230" s="9"/>
      <c r="I230" s="20" t="s">
        <v>236</v>
      </c>
      <c r="J230" s="21" t="s">
        <v>136</v>
      </c>
      <c r="K230" s="26" t="s">
        <v>24</v>
      </c>
      <c r="L230" s="31"/>
      <c r="M230" s="36"/>
      <c r="N230" s="43"/>
      <c r="O230" s="47"/>
      <c r="P230" s="40"/>
    </row>
    <row r="231" spans="1:16" x14ac:dyDescent="0.3">
      <c r="A231" s="6" t="s">
        <v>17</v>
      </c>
      <c r="B231" s="7" t="s">
        <v>18</v>
      </c>
      <c r="C231" s="7">
        <v>1</v>
      </c>
      <c r="D231" s="8" t="s">
        <v>43</v>
      </c>
      <c r="E231" s="9" t="s">
        <v>20</v>
      </c>
      <c r="F231" s="8"/>
      <c r="G231" s="8"/>
      <c r="H231" s="9"/>
      <c r="I231" s="20" t="s">
        <v>236</v>
      </c>
      <c r="J231" s="21" t="s">
        <v>136</v>
      </c>
      <c r="K231" s="26" t="s">
        <v>24</v>
      </c>
      <c r="L231" s="31"/>
      <c r="M231" s="36"/>
      <c r="N231" s="43"/>
      <c r="O231" s="47"/>
      <c r="P231" s="40"/>
    </row>
    <row r="232" spans="1:16" x14ac:dyDescent="0.3">
      <c r="A232" s="6" t="s">
        <v>17</v>
      </c>
      <c r="B232" s="7" t="s">
        <v>25</v>
      </c>
      <c r="C232" s="7">
        <v>1</v>
      </c>
      <c r="D232" s="8" t="s">
        <v>19</v>
      </c>
      <c r="E232" s="9" t="s">
        <v>20</v>
      </c>
      <c r="F232" s="8"/>
      <c r="G232" s="8"/>
      <c r="H232" s="9"/>
      <c r="I232" s="20" t="s">
        <v>237</v>
      </c>
      <c r="J232" s="21" t="s">
        <v>29</v>
      </c>
      <c r="K232" s="26" t="s">
        <v>24</v>
      </c>
      <c r="L232" s="31"/>
      <c r="M232" s="36"/>
      <c r="N232" s="43"/>
      <c r="O232" s="47"/>
      <c r="P232" s="40"/>
    </row>
    <row r="233" spans="1:16" x14ac:dyDescent="0.3">
      <c r="A233" s="6" t="s">
        <v>17</v>
      </c>
      <c r="B233" s="7" t="s">
        <v>18</v>
      </c>
      <c r="C233" s="7">
        <v>1</v>
      </c>
      <c r="D233" s="8" t="s">
        <v>19</v>
      </c>
      <c r="E233" s="9" t="s">
        <v>20</v>
      </c>
      <c r="F233" s="8"/>
      <c r="G233" s="8"/>
      <c r="H233" s="9"/>
      <c r="I233" s="20" t="s">
        <v>237</v>
      </c>
      <c r="J233" s="21" t="s">
        <v>29</v>
      </c>
      <c r="K233" s="26" t="s">
        <v>24</v>
      </c>
      <c r="L233" s="31"/>
      <c r="M233" s="36"/>
      <c r="N233" s="43"/>
      <c r="O233" s="47"/>
      <c r="P233" s="40"/>
    </row>
    <row r="234" spans="1:16" x14ac:dyDescent="0.3">
      <c r="A234" s="6" t="s">
        <v>17</v>
      </c>
      <c r="B234" s="7" t="s">
        <v>18</v>
      </c>
      <c r="C234" s="7">
        <v>1</v>
      </c>
      <c r="D234" s="8" t="s">
        <v>42</v>
      </c>
      <c r="E234" s="9" t="s">
        <v>20</v>
      </c>
      <c r="F234" s="8"/>
      <c r="G234" s="8"/>
      <c r="H234" s="9"/>
      <c r="I234" s="20" t="s">
        <v>238</v>
      </c>
      <c r="J234" s="21" t="s">
        <v>110</v>
      </c>
      <c r="K234" s="26" t="s">
        <v>24</v>
      </c>
      <c r="L234" s="31"/>
      <c r="M234" s="36"/>
      <c r="N234" s="43"/>
      <c r="O234" s="47"/>
      <c r="P234" s="40"/>
    </row>
    <row r="235" spans="1:16" x14ac:dyDescent="0.3">
      <c r="A235" s="6" t="s">
        <v>17</v>
      </c>
      <c r="B235" s="7" t="s">
        <v>25</v>
      </c>
      <c r="C235" s="7">
        <v>2</v>
      </c>
      <c r="D235" s="8" t="s">
        <v>19</v>
      </c>
      <c r="E235" s="9" t="s">
        <v>20</v>
      </c>
      <c r="F235" s="8"/>
      <c r="G235" s="8"/>
      <c r="H235" s="9"/>
      <c r="I235" s="56" t="s">
        <v>239</v>
      </c>
      <c r="J235" s="57" t="s">
        <v>136</v>
      </c>
      <c r="K235" s="26">
        <v>46066</v>
      </c>
      <c r="L235" s="31">
        <v>0.4375</v>
      </c>
      <c r="M235" s="51" t="s">
        <v>137</v>
      </c>
      <c r="N235" s="43"/>
      <c r="O235" s="47"/>
      <c r="P235" s="40"/>
    </row>
    <row r="236" spans="1:16" x14ac:dyDescent="0.3">
      <c r="A236" s="6" t="s">
        <v>17</v>
      </c>
      <c r="B236" s="7" t="s">
        <v>18</v>
      </c>
      <c r="C236" s="7">
        <v>2</v>
      </c>
      <c r="D236" s="8" t="s">
        <v>19</v>
      </c>
      <c r="E236" s="9" t="s">
        <v>20</v>
      </c>
      <c r="F236" s="8"/>
      <c r="G236" s="8"/>
      <c r="H236" s="9"/>
      <c r="I236" s="56" t="s">
        <v>239</v>
      </c>
      <c r="J236" s="57" t="s">
        <v>136</v>
      </c>
      <c r="K236" s="26">
        <v>46066</v>
      </c>
      <c r="L236" s="31">
        <v>0.75</v>
      </c>
      <c r="M236" s="51" t="s">
        <v>137</v>
      </c>
      <c r="N236" s="43"/>
      <c r="O236" s="47"/>
      <c r="P236" s="40"/>
    </row>
    <row r="237" spans="1:16" x14ac:dyDescent="0.3">
      <c r="A237" s="6" t="s">
        <v>17</v>
      </c>
      <c r="B237" s="7" t="s">
        <v>25</v>
      </c>
      <c r="C237" s="7">
        <v>1</v>
      </c>
      <c r="D237" s="8" t="s">
        <v>117</v>
      </c>
      <c r="E237" s="9" t="s">
        <v>20</v>
      </c>
      <c r="F237" s="8"/>
      <c r="G237" s="8"/>
      <c r="H237" s="9"/>
      <c r="I237" s="22" t="s">
        <v>240</v>
      </c>
      <c r="J237" s="21" t="s">
        <v>162</v>
      </c>
      <c r="K237" s="26" t="s">
        <v>24</v>
      </c>
      <c r="L237" s="31"/>
      <c r="M237" s="36"/>
      <c r="N237" s="43"/>
      <c r="O237" s="47"/>
      <c r="P237" s="40"/>
    </row>
    <row r="238" spans="1:16" x14ac:dyDescent="0.3">
      <c r="A238" s="6" t="s">
        <v>17</v>
      </c>
      <c r="B238" s="7" t="s">
        <v>18</v>
      </c>
      <c r="C238" s="7">
        <v>1</v>
      </c>
      <c r="D238" s="8" t="s">
        <v>117</v>
      </c>
      <c r="E238" s="9" t="s">
        <v>20</v>
      </c>
      <c r="F238" s="8"/>
      <c r="G238" s="8"/>
      <c r="H238" s="9"/>
      <c r="I238" s="22" t="s">
        <v>240</v>
      </c>
      <c r="J238" s="21" t="s">
        <v>162</v>
      </c>
      <c r="K238" s="26" t="s">
        <v>24</v>
      </c>
      <c r="L238" s="31"/>
      <c r="M238" s="36"/>
      <c r="N238" s="43"/>
      <c r="O238" s="47"/>
      <c r="P238" s="40"/>
    </row>
    <row r="239" spans="1:16" x14ac:dyDescent="0.3">
      <c r="A239" s="6" t="s">
        <v>17</v>
      </c>
      <c r="B239" s="7" t="s">
        <v>18</v>
      </c>
      <c r="C239" s="7">
        <v>2</v>
      </c>
      <c r="D239" s="8" t="s">
        <v>32</v>
      </c>
      <c r="E239" s="9" t="s">
        <v>31</v>
      </c>
      <c r="F239" s="8" t="s">
        <v>47</v>
      </c>
      <c r="G239" s="8"/>
      <c r="H239" s="9"/>
      <c r="I239" s="56" t="s">
        <v>241</v>
      </c>
      <c r="J239" s="57" t="s">
        <v>178</v>
      </c>
      <c r="K239" s="26">
        <v>46060</v>
      </c>
      <c r="L239" s="31">
        <v>0.41666666666666669</v>
      </c>
      <c r="M239" s="51" t="s">
        <v>320</v>
      </c>
      <c r="N239" s="43">
        <v>46081</v>
      </c>
      <c r="O239" s="47">
        <v>0.41666666666666669</v>
      </c>
      <c r="P239" s="40"/>
    </row>
    <row r="240" spans="1:16" x14ac:dyDescent="0.3">
      <c r="A240" s="6" t="s">
        <v>17</v>
      </c>
      <c r="B240" s="7" t="s">
        <v>25</v>
      </c>
      <c r="C240" s="7">
        <v>3</v>
      </c>
      <c r="D240" s="8" t="s">
        <v>43</v>
      </c>
      <c r="E240" s="9" t="s">
        <v>20</v>
      </c>
      <c r="F240" s="8"/>
      <c r="G240" s="8"/>
      <c r="H240" s="9"/>
      <c r="I240" s="56" t="s">
        <v>242</v>
      </c>
      <c r="J240" s="57" t="s">
        <v>173</v>
      </c>
      <c r="K240" s="26">
        <v>46059</v>
      </c>
      <c r="L240" s="31">
        <v>0.41666666666666669</v>
      </c>
      <c r="M240" s="51" t="s">
        <v>319</v>
      </c>
      <c r="N240" s="43">
        <v>46080</v>
      </c>
      <c r="O240" s="47">
        <v>0.41666666666666669</v>
      </c>
      <c r="P240" s="40"/>
    </row>
    <row r="241" spans="1:16" x14ac:dyDescent="0.3">
      <c r="A241" s="6" t="s">
        <v>17</v>
      </c>
      <c r="B241" s="7" t="s">
        <v>18</v>
      </c>
      <c r="C241" s="7">
        <v>3</v>
      </c>
      <c r="D241" s="8" t="s">
        <v>43</v>
      </c>
      <c r="E241" s="9" t="s">
        <v>20</v>
      </c>
      <c r="F241" s="8"/>
      <c r="G241" s="8"/>
      <c r="H241" s="9"/>
      <c r="I241" s="56" t="s">
        <v>242</v>
      </c>
      <c r="J241" s="57" t="s">
        <v>173</v>
      </c>
      <c r="K241" s="26">
        <v>46060</v>
      </c>
      <c r="L241" s="31">
        <v>0.41666666666666669</v>
      </c>
      <c r="M241" s="51" t="s">
        <v>51</v>
      </c>
      <c r="N241" s="43">
        <v>46081</v>
      </c>
      <c r="O241" s="47">
        <v>0.41666666666666669</v>
      </c>
      <c r="P241" s="40"/>
    </row>
    <row r="242" spans="1:16" x14ac:dyDescent="0.3">
      <c r="A242" s="6" t="s">
        <v>17</v>
      </c>
      <c r="B242" s="7" t="s">
        <v>25</v>
      </c>
      <c r="C242" s="7">
        <v>3</v>
      </c>
      <c r="D242" s="8" t="s">
        <v>19</v>
      </c>
      <c r="E242" s="9" t="s">
        <v>31</v>
      </c>
      <c r="F242" s="8" t="s">
        <v>188</v>
      </c>
      <c r="G242" s="8"/>
      <c r="H242" s="9"/>
      <c r="I242" s="20" t="s">
        <v>243</v>
      </c>
      <c r="J242" s="21" t="s">
        <v>146</v>
      </c>
      <c r="K242" s="26" t="s">
        <v>24</v>
      </c>
      <c r="L242" s="31"/>
      <c r="M242" s="36"/>
      <c r="N242" s="43"/>
      <c r="O242" s="47"/>
      <c r="P242" s="40"/>
    </row>
    <row r="243" spans="1:16" x14ac:dyDescent="0.3">
      <c r="A243" s="6" t="s">
        <v>17</v>
      </c>
      <c r="B243" s="7" t="s">
        <v>18</v>
      </c>
      <c r="C243" s="7">
        <v>3</v>
      </c>
      <c r="D243" s="8" t="s">
        <v>19</v>
      </c>
      <c r="E243" s="9" t="s">
        <v>31</v>
      </c>
      <c r="F243" s="8" t="s">
        <v>188</v>
      </c>
      <c r="G243" s="8"/>
      <c r="H243" s="9"/>
      <c r="I243" s="20" t="s">
        <v>243</v>
      </c>
      <c r="J243" s="21" t="s">
        <v>146</v>
      </c>
      <c r="K243" s="26" t="s">
        <v>24</v>
      </c>
      <c r="L243" s="31"/>
      <c r="M243" s="36"/>
      <c r="N243" s="43"/>
      <c r="O243" s="47"/>
      <c r="P243" s="40"/>
    </row>
    <row r="244" spans="1:16" x14ac:dyDescent="0.3">
      <c r="A244" s="6" t="s">
        <v>17</v>
      </c>
      <c r="B244" s="7" t="s">
        <v>18</v>
      </c>
      <c r="C244" s="7">
        <v>1</v>
      </c>
      <c r="D244" s="8" t="s">
        <v>39</v>
      </c>
      <c r="E244" s="9" t="s">
        <v>20</v>
      </c>
      <c r="F244" s="8"/>
      <c r="G244" s="8"/>
      <c r="H244" s="9"/>
      <c r="I244" s="20" t="s">
        <v>244</v>
      </c>
      <c r="J244" s="21" t="s">
        <v>110</v>
      </c>
      <c r="K244" s="26" t="s">
        <v>24</v>
      </c>
      <c r="L244" s="31"/>
      <c r="M244" s="36"/>
      <c r="N244" s="43"/>
      <c r="O244" s="47"/>
      <c r="P244" s="40"/>
    </row>
    <row r="245" spans="1:16" x14ac:dyDescent="0.3">
      <c r="A245" s="6" t="s">
        <v>17</v>
      </c>
      <c r="B245" s="7" t="s">
        <v>18</v>
      </c>
      <c r="C245" s="7">
        <v>3</v>
      </c>
      <c r="D245" s="8" t="s">
        <v>58</v>
      </c>
      <c r="E245" s="9" t="s">
        <v>20</v>
      </c>
      <c r="F245" s="8" t="s">
        <v>72</v>
      </c>
      <c r="G245" s="8"/>
      <c r="H245" s="9"/>
      <c r="I245" s="56" t="s">
        <v>245</v>
      </c>
      <c r="J245" s="57" t="s">
        <v>162</v>
      </c>
      <c r="K245" s="26">
        <v>46061</v>
      </c>
      <c r="L245" s="31">
        <v>0.45833333333333331</v>
      </c>
      <c r="M245" s="51" t="s">
        <v>157</v>
      </c>
      <c r="N245" s="43"/>
      <c r="O245" s="47"/>
      <c r="P245" s="40"/>
    </row>
    <row r="246" spans="1:16" x14ac:dyDescent="0.3">
      <c r="A246" s="6" t="s">
        <v>17</v>
      </c>
      <c r="B246" s="7" t="s">
        <v>25</v>
      </c>
      <c r="C246" s="7">
        <v>3</v>
      </c>
      <c r="D246" s="8" t="s">
        <v>58</v>
      </c>
      <c r="E246" s="9" t="s">
        <v>20</v>
      </c>
      <c r="F246" s="8" t="s">
        <v>72</v>
      </c>
      <c r="G246" s="8"/>
      <c r="H246" s="9"/>
      <c r="I246" s="56" t="s">
        <v>245</v>
      </c>
      <c r="J246" s="57" t="s">
        <v>162</v>
      </c>
      <c r="K246" s="26">
        <v>46061</v>
      </c>
      <c r="L246" s="31">
        <v>0.45833333333333331</v>
      </c>
      <c r="M246" s="51" t="s">
        <v>157</v>
      </c>
      <c r="N246" s="43"/>
      <c r="O246" s="47"/>
      <c r="P246" s="40"/>
    </row>
    <row r="247" spans="1:16" x14ac:dyDescent="0.3">
      <c r="A247" s="6" t="s">
        <v>17</v>
      </c>
      <c r="B247" s="7" t="s">
        <v>18</v>
      </c>
      <c r="C247" s="7">
        <v>1</v>
      </c>
      <c r="D247" s="8" t="s">
        <v>42</v>
      </c>
      <c r="E247" s="9" t="s">
        <v>20</v>
      </c>
      <c r="F247" s="8"/>
      <c r="G247" s="8"/>
      <c r="H247" s="9"/>
      <c r="I247" s="20" t="s">
        <v>246</v>
      </c>
      <c r="J247" s="21" t="s">
        <v>50</v>
      </c>
      <c r="K247" s="26" t="s">
        <v>24</v>
      </c>
      <c r="L247" s="31"/>
      <c r="M247" s="36"/>
      <c r="N247" s="43"/>
      <c r="O247" s="47"/>
      <c r="P247" s="40"/>
    </row>
    <row r="248" spans="1:16" x14ac:dyDescent="0.3">
      <c r="A248" s="6" t="s">
        <v>17</v>
      </c>
      <c r="B248" s="7" t="s">
        <v>18</v>
      </c>
      <c r="C248" s="7">
        <v>1</v>
      </c>
      <c r="D248" s="8" t="s">
        <v>39</v>
      </c>
      <c r="E248" s="9" t="s">
        <v>20</v>
      </c>
      <c r="F248" s="8"/>
      <c r="G248" s="8"/>
      <c r="H248" s="9"/>
      <c r="I248" s="56" t="s">
        <v>247</v>
      </c>
      <c r="J248" s="57" t="s">
        <v>85</v>
      </c>
      <c r="K248" s="50">
        <v>46055</v>
      </c>
      <c r="L248" s="31">
        <v>0.58333333333333337</v>
      </c>
      <c r="M248" s="51" t="s">
        <v>181</v>
      </c>
      <c r="N248" s="43"/>
      <c r="O248" s="47"/>
      <c r="P248" s="40"/>
    </row>
    <row r="249" spans="1:16" x14ac:dyDescent="0.3">
      <c r="A249" s="6" t="s">
        <v>17</v>
      </c>
      <c r="B249" s="7" t="s">
        <v>25</v>
      </c>
      <c r="C249" s="7">
        <v>2</v>
      </c>
      <c r="D249" s="8" t="s">
        <v>80</v>
      </c>
      <c r="E249" s="9" t="s">
        <v>20</v>
      </c>
      <c r="F249" s="8" t="s">
        <v>81</v>
      </c>
      <c r="G249" s="8"/>
      <c r="H249" s="9"/>
      <c r="I249" s="56" t="s">
        <v>248</v>
      </c>
      <c r="J249" s="57" t="s">
        <v>146</v>
      </c>
      <c r="K249" s="26">
        <v>46055</v>
      </c>
      <c r="L249" s="31">
        <v>0.66666666666666663</v>
      </c>
      <c r="M249" s="51" t="s">
        <v>151</v>
      </c>
      <c r="N249" s="43"/>
      <c r="O249" s="47"/>
      <c r="P249" s="40"/>
    </row>
    <row r="250" spans="1:16" x14ac:dyDescent="0.3">
      <c r="A250" s="6" t="s">
        <v>17</v>
      </c>
      <c r="B250" s="7" t="s">
        <v>25</v>
      </c>
      <c r="C250" s="7">
        <v>2</v>
      </c>
      <c r="D250" s="8" t="s">
        <v>80</v>
      </c>
      <c r="E250" s="9" t="s">
        <v>20</v>
      </c>
      <c r="F250" s="8" t="s">
        <v>210</v>
      </c>
      <c r="G250" s="8"/>
      <c r="H250" s="9"/>
      <c r="I250" s="56" t="s">
        <v>249</v>
      </c>
      <c r="J250" s="57" t="s">
        <v>97</v>
      </c>
      <c r="K250" s="26">
        <v>46060</v>
      </c>
      <c r="L250" s="31">
        <v>0.35416666666666669</v>
      </c>
      <c r="M250" s="51" t="s">
        <v>151</v>
      </c>
      <c r="N250" s="43"/>
      <c r="O250" s="47"/>
      <c r="P250" s="40"/>
    </row>
    <row r="251" spans="1:16" x14ac:dyDescent="0.3">
      <c r="A251" s="6" t="s">
        <v>17</v>
      </c>
      <c r="B251" s="7" t="s">
        <v>18</v>
      </c>
      <c r="C251" s="7">
        <v>4</v>
      </c>
      <c r="D251" s="8" t="s">
        <v>43</v>
      </c>
      <c r="E251" s="9" t="s">
        <v>20</v>
      </c>
      <c r="F251" s="8" t="s">
        <v>120</v>
      </c>
      <c r="G251" s="8"/>
      <c r="H251" s="9"/>
      <c r="I251" s="20" t="s">
        <v>250</v>
      </c>
      <c r="J251" s="21" t="s">
        <v>122</v>
      </c>
      <c r="K251" s="26" t="s">
        <v>24</v>
      </c>
      <c r="L251" s="31"/>
      <c r="M251" s="36"/>
      <c r="N251" s="43"/>
      <c r="O251" s="47"/>
      <c r="P251" s="40"/>
    </row>
    <row r="252" spans="1:16" x14ac:dyDescent="0.3">
      <c r="A252" s="6" t="s">
        <v>17</v>
      </c>
      <c r="B252" s="7" t="s">
        <v>25</v>
      </c>
      <c r="C252" s="7">
        <v>4</v>
      </c>
      <c r="D252" s="8" t="s">
        <v>43</v>
      </c>
      <c r="E252" s="9" t="s">
        <v>20</v>
      </c>
      <c r="F252" s="8" t="s">
        <v>129</v>
      </c>
      <c r="G252" s="8"/>
      <c r="H252" s="9"/>
      <c r="I252" s="20" t="s">
        <v>251</v>
      </c>
      <c r="J252" s="21" t="s">
        <v>103</v>
      </c>
      <c r="K252" s="26" t="s">
        <v>24</v>
      </c>
      <c r="L252" s="31"/>
      <c r="M252" s="36"/>
      <c r="N252" s="43"/>
      <c r="O252" s="47"/>
      <c r="P252" s="40"/>
    </row>
    <row r="253" spans="1:16" x14ac:dyDescent="0.3">
      <c r="A253" s="6" t="s">
        <v>17</v>
      </c>
      <c r="B253" s="7" t="s">
        <v>25</v>
      </c>
      <c r="C253" s="7">
        <v>4</v>
      </c>
      <c r="D253" s="8" t="s">
        <v>58</v>
      </c>
      <c r="E253" s="9" t="s">
        <v>20</v>
      </c>
      <c r="F253" s="8"/>
      <c r="G253" s="8"/>
      <c r="H253" s="9"/>
      <c r="I253" s="20" t="s">
        <v>252</v>
      </c>
      <c r="J253" s="21" t="s">
        <v>99</v>
      </c>
      <c r="K253" s="27" t="s">
        <v>24</v>
      </c>
      <c r="L253" s="32"/>
      <c r="M253" s="37"/>
      <c r="N253" s="44"/>
      <c r="O253" s="48"/>
      <c r="P253" s="41"/>
    </row>
    <row r="254" spans="1:16" x14ac:dyDescent="0.3">
      <c r="A254" s="6" t="s">
        <v>17</v>
      </c>
      <c r="B254" s="7" t="s">
        <v>18</v>
      </c>
      <c r="C254" s="7">
        <v>4</v>
      </c>
      <c r="D254" s="8" t="s">
        <v>58</v>
      </c>
      <c r="E254" s="9" t="s">
        <v>20</v>
      </c>
      <c r="F254" s="8"/>
      <c r="G254" s="8"/>
      <c r="H254" s="9"/>
      <c r="I254" s="20" t="s">
        <v>252</v>
      </c>
      <c r="J254" s="21" t="s">
        <v>99</v>
      </c>
      <c r="K254" s="26" t="s">
        <v>24</v>
      </c>
      <c r="L254" s="31"/>
      <c r="M254" s="36"/>
      <c r="N254" s="43"/>
      <c r="O254" s="47"/>
      <c r="P254" s="40"/>
    </row>
    <row r="255" spans="1:16" x14ac:dyDescent="0.3">
      <c r="A255" s="6" t="s">
        <v>17</v>
      </c>
      <c r="B255" s="7" t="s">
        <v>25</v>
      </c>
      <c r="C255" s="7">
        <v>2</v>
      </c>
      <c r="D255" s="8" t="s">
        <v>80</v>
      </c>
      <c r="E255" s="9" t="s">
        <v>20</v>
      </c>
      <c r="F255" s="8" t="s">
        <v>81</v>
      </c>
      <c r="G255" s="8"/>
      <c r="H255" s="9"/>
      <c r="I255" s="20" t="s">
        <v>253</v>
      </c>
      <c r="J255" s="21" t="s">
        <v>99</v>
      </c>
      <c r="K255" s="26" t="s">
        <v>24</v>
      </c>
      <c r="L255" s="31"/>
      <c r="M255" s="36"/>
      <c r="N255" s="43"/>
      <c r="O255" s="47"/>
      <c r="P255" s="40"/>
    </row>
    <row r="259" spans="10:10" x14ac:dyDescent="0.3">
      <c r="J259" s="10" t="s">
        <v>254</v>
      </c>
    </row>
  </sheetData>
  <sheetProtection formatCells="0" formatColumns="0" formatRows="0" insertRows="0" insertHyperlinks="0" deleteRows="0" sort="0" autoFilter="0" pivotTables="0"/>
  <mergeCells count="1">
    <mergeCell ref="I2:J2"/>
  </mergeCells>
  <phoneticPr fontId="7" type="noConversion"/>
  <conditionalFormatting sqref="B3:B255">
    <cfRule type="cellIs" dxfId="7" priority="2352" stopIfTrue="1" operator="equal">
      <formula>"ns"</formula>
    </cfRule>
  </conditionalFormatting>
  <conditionalFormatting sqref="C4:C255">
    <cfRule type="cellIs" dxfId="6" priority="2349" stopIfTrue="1" operator="equal">
      <formula>1</formula>
    </cfRule>
    <cfRule type="cellIs" dxfId="5" priority="2350" stopIfTrue="1" operator="equal">
      <formula>2</formula>
    </cfRule>
    <cfRule type="cellIs" dxfId="4" priority="2351" stopIfTrue="1" operator="equal">
      <formula>3</formula>
    </cfRule>
  </conditionalFormatting>
  <conditionalFormatting sqref="E4 H4:H255">
    <cfRule type="cellIs" dxfId="3" priority="227" stopIfTrue="1" operator="equal">
      <formula>"Z"</formula>
    </cfRule>
  </conditionalFormatting>
  <conditionalFormatting sqref="P4:P123 N4:N255 L87 P125:P209 P211:P255 L89:L255 L4:L85">
    <cfRule type="cellIs" dxfId="2" priority="2429" stopIfTrue="1" operator="lessThan">
      <formula>1</formula>
    </cfRule>
  </conditionalFormatting>
  <conditionalFormatting sqref="O124">
    <cfRule type="cellIs" dxfId="1" priority="2" stopIfTrue="1" operator="lessThan">
      <formula>1</formula>
    </cfRule>
  </conditionalFormatting>
  <conditionalFormatting sqref="O210">
    <cfRule type="cellIs" dxfId="0" priority="1" stopIfTrue="1" operator="lessThan">
      <formula>1</formula>
    </cfRule>
  </conditionalFormatting>
  <dataValidations count="2">
    <dataValidation type="list" allowBlank="1" showInputMessage="1" showErrorMessage="1" sqref="J4:J255" xr:uid="{00000000-0002-0000-0000-000000000000}">
      <formula1>Nauczyciele</formula1>
    </dataValidation>
    <dataValidation type="list" allowBlank="1" showInputMessage="1" showErrorMessage="1" sqref="A4:A255" xr:uid="{E28E226D-2518-4B94-8F39-15BFA2085BF5}">
      <formula1>Skróty_Wydziałów</formula1>
    </dataValidation>
  </dataValidations>
  <pageMargins left="0.25" right="0.25" top="0.75" bottom="0.75" header="0.3" footer="0.3"/>
  <pageSetup paperSize="9"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6"/>
  <dimension ref="A1:AL33"/>
  <sheetViews>
    <sheetView topLeftCell="N1" workbookViewId="0">
      <selection activeCell="Z7" sqref="Z7"/>
    </sheetView>
  </sheetViews>
  <sheetFormatPr defaultRowHeight="14.4" x14ac:dyDescent="0.3"/>
  <cols>
    <col min="5" max="5" width="11.44140625" bestFit="1" customWidth="1"/>
    <col min="8" max="8" width="38.109375" bestFit="1" customWidth="1"/>
    <col min="22" max="22" width="9.88671875" bestFit="1" customWidth="1"/>
    <col min="23" max="23" width="21" customWidth="1"/>
    <col min="25" max="25" width="10.44140625" bestFit="1" customWidth="1"/>
    <col min="26" max="26" width="13.33203125" customWidth="1"/>
    <col min="31" max="31" width="9.88671875" bestFit="1" customWidth="1"/>
  </cols>
  <sheetData>
    <row r="1" spans="1:35" ht="18" x14ac:dyDescent="0.3">
      <c r="A1" t="e" cm="1">
        <f t="array" ref="A1">_xlfn._xlws.FILTER(#REF!,#REF!="umowa cywilnoprawna")</f>
        <v>#REF!</v>
      </c>
      <c r="E1" s="15"/>
      <c r="F1" s="15"/>
      <c r="I1" s="15"/>
      <c r="J1" s="15"/>
      <c r="M1" s="15"/>
      <c r="N1" s="15"/>
      <c r="Q1" t="s">
        <v>255</v>
      </c>
      <c r="R1" t="s">
        <v>256</v>
      </c>
      <c r="S1" t="s">
        <v>257</v>
      </c>
      <c r="T1" t="s">
        <v>258</v>
      </c>
      <c r="U1" t="s">
        <v>259</v>
      </c>
      <c r="V1" t="s">
        <v>260</v>
      </c>
      <c r="W1" t="s">
        <v>261</v>
      </c>
      <c r="X1" t="s">
        <v>262</v>
      </c>
      <c r="Z1" t="s">
        <v>263</v>
      </c>
      <c r="AA1" t="s">
        <v>264</v>
      </c>
      <c r="AB1" t="s">
        <v>265</v>
      </c>
      <c r="AC1" t="s">
        <v>260</v>
      </c>
      <c r="AD1" t="s">
        <v>266</v>
      </c>
      <c r="AE1" t="e">
        <f>SUBSTITUTE(ADDRESS(1,MAX(Tabela_miesiące[Kolumna1]),4),1,"")</f>
        <v>#VALUE!</v>
      </c>
      <c r="AG1" s="14" t="s">
        <v>267</v>
      </c>
      <c r="AI1" t="s">
        <v>268</v>
      </c>
    </row>
    <row r="2" spans="1:35" x14ac:dyDescent="0.3">
      <c r="E2" t="s">
        <v>269</v>
      </c>
      <c r="Q2">
        <v>0</v>
      </c>
      <c r="R2" t="s">
        <v>270</v>
      </c>
      <c r="S2">
        <f>IFERROR(MATCH(Tabela_miesiące[[#This Row],[nr nazwa]],#REF!,0),0)</f>
        <v>0</v>
      </c>
      <c r="T2" t="s">
        <v>271</v>
      </c>
      <c r="U2">
        <v>0</v>
      </c>
      <c r="V2" t="e" cm="1">
        <f t="array" ref="V2">Tabela_miesiące[[#This Row],[nazwa]]&amp;" "&amp;Rok_start+Tabela_miesiące[[#This Row],[rok+]]</f>
        <v>#REF!</v>
      </c>
      <c r="W2" t="e">
        <f>Tabela_miesiące[[#This Row],[zamień]]&amp;" "&amp;Rok_start+Tabela_miesiące[[#This Row],[rok+]]</f>
        <v>#REF!</v>
      </c>
      <c r="X2">
        <v>1</v>
      </c>
      <c r="Z2" s="19" t="e">
        <f>INDEX(#REF!,MATCH(OsobaSprawozdanie,#REF!,0),1)</f>
        <v>#REF!</v>
      </c>
      <c r="AA2" t="e">
        <f>INDEX(#REF!,MATCH(OsobaSprawozdanie,#REF!,0),1)&amp;" "</f>
        <v>#REF!</v>
      </c>
      <c r="AB2" t="e">
        <f>"z dnia "&amp;TEXT(Z2,"dd")&amp;" "</f>
        <v>#REF!</v>
      </c>
      <c r="AC2" t="e">
        <f>INDEX(Tabela_miesiące[zamień],MATCH(TEXT(Z2,"mmmm"),Tabela_miesiące[nazwa],0),1)&amp;" "</f>
        <v>#REF!</v>
      </c>
      <c r="AD2" t="e">
        <f>TEXT(Z2,"rrrr")&amp;" "</f>
        <v>#REF!</v>
      </c>
    </row>
    <row r="3" spans="1:35" x14ac:dyDescent="0.3">
      <c r="E3" t="s">
        <v>272</v>
      </c>
      <c r="Q3">
        <v>10</v>
      </c>
      <c r="R3" t="s">
        <v>273</v>
      </c>
      <c r="S3">
        <f>IFERROR(MATCH(Tabela_miesiące[[#This Row],[nr nazwa]],#REF!,0),0)</f>
        <v>0</v>
      </c>
      <c r="T3" t="s">
        <v>274</v>
      </c>
      <c r="U3">
        <v>0</v>
      </c>
      <c r="V3" t="e" cm="1">
        <f t="array" ref="V3">Tabela_miesiące[[#This Row],[nazwa]]&amp;" "&amp;Rok_start+Tabela_miesiące[[#This Row],[rok+]]</f>
        <v>#REF!</v>
      </c>
      <c r="W3" t="e">
        <f>Tabela_miesiące[[#This Row],[zamień]]&amp;" "&amp;Rok_start+Tabela_miesiące[[#This Row],[rok+]]</f>
        <v>#REF!</v>
      </c>
      <c r="X3">
        <v>2</v>
      </c>
    </row>
    <row r="4" spans="1:35" x14ac:dyDescent="0.3">
      <c r="Q4">
        <v>11</v>
      </c>
      <c r="R4" t="s">
        <v>275</v>
      </c>
      <c r="S4">
        <f>IFERROR(MATCH(Tabela_miesiące[[#This Row],[nr nazwa]],#REF!,0),0)</f>
        <v>0</v>
      </c>
      <c r="T4" t="s">
        <v>276</v>
      </c>
      <c r="U4">
        <v>0</v>
      </c>
      <c r="V4" t="e" cm="1">
        <f t="array" ref="V4">Tabela_miesiące[[#This Row],[nazwa]]&amp;" "&amp;Rok_start+Tabela_miesiące[[#This Row],[rok+]]</f>
        <v>#REF!</v>
      </c>
      <c r="W4" t="e">
        <f>Tabela_miesiące[[#This Row],[zamień]]&amp;" "&amp;Rok_start+Tabela_miesiące[[#This Row],[rok+]]</f>
        <v>#REF!</v>
      </c>
      <c r="X4">
        <v>3</v>
      </c>
      <c r="Z4" t="s">
        <v>277</v>
      </c>
    </row>
    <row r="5" spans="1:35" x14ac:dyDescent="0.3">
      <c r="E5" t="s">
        <v>1</v>
      </c>
      <c r="Q5">
        <v>12</v>
      </c>
      <c r="R5" t="s">
        <v>278</v>
      </c>
      <c r="S5">
        <f>IFERROR(MATCH(Tabela_miesiące[[#This Row],[nr nazwa]],#REF!,0),0)</f>
        <v>0</v>
      </c>
      <c r="T5" t="s">
        <v>279</v>
      </c>
      <c r="U5">
        <v>0</v>
      </c>
      <c r="V5" t="e" cm="1">
        <f t="array" ref="V5">Tabela_miesiące[[#This Row],[nazwa]]&amp;" "&amp;Rok_start+Tabela_miesiące[[#This Row],[rok+]]</f>
        <v>#REF!</v>
      </c>
      <c r="W5" t="e">
        <f>Tabela_miesiące[[#This Row],[zamień]]&amp;" "&amp;Rok_start+Tabela_miesiące[[#This Row],[rok+]]</f>
        <v>#REF!</v>
      </c>
      <c r="X5">
        <v>4</v>
      </c>
      <c r="Z5" t="e">
        <f>_xlfn.CONCAT(AA2:AD2)</f>
        <v>#REF!</v>
      </c>
    </row>
    <row r="6" spans="1:35" x14ac:dyDescent="0.3">
      <c r="E6" t="s">
        <v>280</v>
      </c>
      <c r="Q6">
        <v>1</v>
      </c>
      <c r="R6" t="s">
        <v>281</v>
      </c>
      <c r="S6">
        <f>IFERROR(MATCH(Tabela_miesiące[[#This Row],[nr nazwa]],#REF!,0),0)</f>
        <v>0</v>
      </c>
      <c r="T6" t="s">
        <v>282</v>
      </c>
      <c r="U6">
        <v>1</v>
      </c>
      <c r="V6" t="e" cm="1">
        <f t="array" ref="V6">Tabela_miesiące[[#This Row],[nazwa]]&amp;" "&amp;Rok_start+Tabela_miesiące[[#This Row],[rok+]]</f>
        <v>#REF!</v>
      </c>
      <c r="W6" t="e">
        <f>Tabela_miesiące[[#This Row],[zamień]]&amp;" "&amp;Rok_start+Tabela_miesiące[[#This Row],[rok+]]</f>
        <v>#REF!</v>
      </c>
      <c r="X6">
        <v>5</v>
      </c>
    </row>
    <row r="7" spans="1:35" x14ac:dyDescent="0.3">
      <c r="Q7">
        <v>2</v>
      </c>
      <c r="R7" t="s">
        <v>283</v>
      </c>
      <c r="S7">
        <f>IFERROR(MATCH(Tabela_miesiące[[#This Row],[nr nazwa]],#REF!,0),0)</f>
        <v>0</v>
      </c>
      <c r="T7" t="s">
        <v>284</v>
      </c>
      <c r="U7">
        <v>1</v>
      </c>
      <c r="V7" t="e" cm="1">
        <f t="array" ref="V7">Tabela_miesiące[[#This Row],[nazwa]]&amp;" "&amp;Rok_start+Tabela_miesiące[[#This Row],[rok+]]</f>
        <v>#REF!</v>
      </c>
      <c r="W7" t="e">
        <f>Tabela_miesiące[[#This Row],[zamień]]&amp;" "&amp;Rok_start+Tabela_miesiące[[#This Row],[rok+]]</f>
        <v>#REF!</v>
      </c>
      <c r="X7">
        <v>6</v>
      </c>
    </row>
    <row r="8" spans="1:35" x14ac:dyDescent="0.3">
      <c r="H8" t="e">
        <f>COUNTIF(#REF!,"umowa cywilnoprawna")</f>
        <v>#REF!</v>
      </c>
      <c r="Q8">
        <v>3</v>
      </c>
      <c r="R8" t="s">
        <v>285</v>
      </c>
      <c r="S8">
        <f>IFERROR(MATCH(Tabela_miesiące[[#This Row],[nr nazwa]],#REF!,0),0)</f>
        <v>0</v>
      </c>
      <c r="T8" t="s">
        <v>286</v>
      </c>
      <c r="U8">
        <v>1</v>
      </c>
      <c r="V8" t="e" cm="1">
        <f t="array" ref="V8">Tabela_miesiące[[#This Row],[nazwa]]&amp;" "&amp;Rok_start+Tabela_miesiące[[#This Row],[rok+]]</f>
        <v>#REF!</v>
      </c>
      <c r="W8" t="e">
        <f>Tabela_miesiące[[#This Row],[zamień]]&amp;" "&amp;Rok_start+Tabela_miesiące[[#This Row],[rok+]]</f>
        <v>#REF!</v>
      </c>
      <c r="X8">
        <v>7</v>
      </c>
      <c r="AA8" t="e">
        <f>TEXT(Z2,"mmmm")</f>
        <v>#REF!</v>
      </c>
    </row>
    <row r="9" spans="1:35" x14ac:dyDescent="0.3">
      <c r="E9" t="s">
        <v>287</v>
      </c>
      <c r="Q9">
        <v>4</v>
      </c>
      <c r="R9" t="s">
        <v>288</v>
      </c>
      <c r="S9">
        <f>IFERROR(MATCH(Tabela_miesiące[[#This Row],[nr nazwa]],#REF!,0),0)</f>
        <v>0</v>
      </c>
      <c r="T9" t="s">
        <v>289</v>
      </c>
      <c r="U9">
        <v>1</v>
      </c>
      <c r="V9" t="e" cm="1">
        <f t="array" ref="V9">Tabela_miesiące[[#This Row],[nazwa]]&amp;" "&amp;Rok_start+Tabela_miesiące[[#This Row],[rok+]]</f>
        <v>#REF!</v>
      </c>
      <c r="W9" t="e">
        <f>Tabela_miesiące[[#This Row],[zamień]]&amp;" "&amp;Rok_start+Tabela_miesiące[[#This Row],[rok+]]</f>
        <v>#REF!</v>
      </c>
      <c r="X9">
        <v>8</v>
      </c>
      <c r="AB9" t="e">
        <f>MATCH(TEXT(Z2,"mmmm"),Tabela_miesiące[nazwa],0)</f>
        <v>#REF!</v>
      </c>
    </row>
    <row r="10" spans="1:35" x14ac:dyDescent="0.3">
      <c r="E10" t="e">
        <f>COUNTIF(#REF!,"umowa cywilnoprawna")</f>
        <v>#REF!</v>
      </c>
      <c r="H10" t="s">
        <v>290</v>
      </c>
      <c r="Q10">
        <v>5</v>
      </c>
      <c r="R10" t="s">
        <v>291</v>
      </c>
      <c r="S10">
        <f>IFERROR(MATCH(Tabela_miesiące[[#This Row],[nr nazwa]],#REF!,0),0)</f>
        <v>0</v>
      </c>
      <c r="T10" t="s">
        <v>292</v>
      </c>
      <c r="U10">
        <v>1</v>
      </c>
      <c r="V10" t="e" cm="1">
        <f t="array" ref="V10">Tabela_miesiące[[#This Row],[nazwa]]&amp;" "&amp;Rok_start+Tabela_miesiące[[#This Row],[rok+]]</f>
        <v>#REF!</v>
      </c>
      <c r="W10" t="e">
        <f>Tabela_miesiące[[#This Row],[zamień]]&amp;" "&amp;Rok_start+Tabela_miesiące[[#This Row],[rok+]]</f>
        <v>#REF!</v>
      </c>
      <c r="X10">
        <v>9</v>
      </c>
    </row>
    <row r="11" spans="1:35" x14ac:dyDescent="0.3">
      <c r="E11" t="s">
        <v>293</v>
      </c>
      <c r="H11" s="14" t="s">
        <v>294</v>
      </c>
      <c r="Q11">
        <v>6</v>
      </c>
      <c r="R11" t="s">
        <v>295</v>
      </c>
      <c r="S11">
        <f>IFERROR(MATCH(Tabela_miesiące[[#This Row],[nr nazwa]],#REF!,0),0)</f>
        <v>0</v>
      </c>
      <c r="T11" t="s">
        <v>296</v>
      </c>
      <c r="U11">
        <v>1</v>
      </c>
      <c r="V11" t="e" cm="1">
        <f t="array" ref="V11">Tabela_miesiące[[#This Row],[nazwa]]&amp;" "&amp;Rok_start+Tabela_miesiące[[#This Row],[rok+]]</f>
        <v>#REF!</v>
      </c>
      <c r="W11" t="e">
        <f>Tabela_miesiące[[#This Row],[zamień]]&amp;" "&amp;Rok_start+Tabela_miesiące[[#This Row],[rok+]]</f>
        <v>#REF!</v>
      </c>
      <c r="X11">
        <v>10</v>
      </c>
    </row>
    <row r="12" spans="1:35" x14ac:dyDescent="0.3">
      <c r="Q12">
        <v>7</v>
      </c>
      <c r="R12" t="s">
        <v>297</v>
      </c>
      <c r="S12">
        <f>IFERROR(MATCH(Tabela_miesiące[[#This Row],[nr nazwa]],#REF!,0),0)</f>
        <v>0</v>
      </c>
      <c r="T12" t="s">
        <v>298</v>
      </c>
      <c r="U12">
        <v>1</v>
      </c>
      <c r="V12" t="e" cm="1">
        <f t="array" ref="V12">Tabela_miesiące[[#This Row],[nazwa]]&amp;" "&amp;Rok_start+Tabela_miesiące[[#This Row],[rok+]]</f>
        <v>#REF!</v>
      </c>
      <c r="W12" t="e">
        <f>Tabela_miesiące[[#This Row],[zamień]]&amp;" "&amp;Rok_start+Tabela_miesiące[[#This Row],[rok+]]</f>
        <v>#REF!</v>
      </c>
      <c r="X12">
        <v>11</v>
      </c>
    </row>
    <row r="13" spans="1:35" x14ac:dyDescent="0.3">
      <c r="E13" t="s">
        <v>299</v>
      </c>
      <c r="H13" s="14" t="s">
        <v>300</v>
      </c>
      <c r="Q13">
        <v>8</v>
      </c>
      <c r="R13" t="s">
        <v>301</v>
      </c>
      <c r="S13">
        <f>IFERROR(MATCH(Tabela_miesiące[[#This Row],[nr nazwa]],#REF!,0),0)</f>
        <v>0</v>
      </c>
      <c r="T13" t="s">
        <v>302</v>
      </c>
      <c r="U13">
        <v>1</v>
      </c>
      <c r="V13" t="e" cm="1">
        <f t="array" ref="V13">Tabela_miesiące[[#This Row],[nazwa]]&amp;" "&amp;Rok_start+Tabela_miesiące[[#This Row],[rok+]]</f>
        <v>#REF!</v>
      </c>
      <c r="W13" t="e">
        <f>Tabela_miesiące[[#This Row],[zamień]]&amp;" "&amp;Rok_start+Tabela_miesiące[[#This Row],[rok+]]</f>
        <v>#REF!</v>
      </c>
      <c r="X13">
        <v>12</v>
      </c>
    </row>
    <row r="14" spans="1:35" x14ac:dyDescent="0.3">
      <c r="E14" t="str">
        <f>IFERROR(MATCH(osoba_na_wydziale,#REF!,0),"Brak")</f>
        <v>Brak</v>
      </c>
      <c r="J14" s="14" t="s">
        <v>300</v>
      </c>
      <c r="Q14">
        <v>9</v>
      </c>
      <c r="R14" t="s">
        <v>303</v>
      </c>
      <c r="S14">
        <f>IFERROR(MATCH(Tabela_miesiące[[#This Row],[nr nazwa]],#REF!,0),0)</f>
        <v>0</v>
      </c>
      <c r="T14" t="s">
        <v>271</v>
      </c>
      <c r="U14">
        <v>1</v>
      </c>
      <c r="V14" t="e" cm="1">
        <f t="array" ref="V14">Tabela_miesiące[[#This Row],[nazwa]]&amp;" "&amp;Rok_start+Tabela_miesiące[[#This Row],[rok+]]</f>
        <v>#REF!</v>
      </c>
      <c r="W14" t="e">
        <f>Tabela_miesiące[[#This Row],[zamień]]&amp;" "&amp;Rok_start+Tabela_miesiące[[#This Row],[rok+]]</f>
        <v>#REF!</v>
      </c>
      <c r="X14">
        <v>13</v>
      </c>
    </row>
    <row r="15" spans="1:35" x14ac:dyDescent="0.3">
      <c r="E15" t="s">
        <v>304</v>
      </c>
    </row>
    <row r="16" spans="1:35" x14ac:dyDescent="0.3">
      <c r="E16" t="str">
        <f>IFERROR(INDEX(#REF!,MATCH(PrzydziałDlaOsoby,#REF!,0),1),"brak")</f>
        <v>brak</v>
      </c>
    </row>
    <row r="17" spans="5:38" x14ac:dyDescent="0.3">
      <c r="E17" t="s">
        <v>305</v>
      </c>
    </row>
    <row r="18" spans="5:38" x14ac:dyDescent="0.3">
      <c r="AF18" s="14" t="s">
        <v>306</v>
      </c>
    </row>
    <row r="19" spans="5:38" x14ac:dyDescent="0.3">
      <c r="E19" t="s">
        <v>307</v>
      </c>
    </row>
    <row r="20" spans="5:38" x14ac:dyDescent="0.3">
      <c r="E20" t="s">
        <v>269</v>
      </c>
    </row>
    <row r="21" spans="5:38" x14ac:dyDescent="0.3">
      <c r="E21" t="s">
        <v>308</v>
      </c>
      <c r="J21" s="14" t="s">
        <v>309</v>
      </c>
      <c r="Z21" t="e" cm="1">
        <f t="array" ref="Z21:AL21">TRANSPOSE(Tabela_miesiące[miesiąc])</f>
        <v>#REF!</v>
      </c>
      <c r="AA21" t="e">
        <v>#REF!</v>
      </c>
      <c r="AB21" t="e">
        <v>#REF!</v>
      </c>
      <c r="AC21" t="e">
        <v>#REF!</v>
      </c>
      <c r="AD21" t="e">
        <v>#REF!</v>
      </c>
      <c r="AE21" t="e">
        <v>#REF!</v>
      </c>
      <c r="AF21" t="e">
        <v>#REF!</v>
      </c>
      <c r="AG21" t="e">
        <v>#REF!</v>
      </c>
      <c r="AH21" t="e">
        <v>#REF!</v>
      </c>
      <c r="AI21" t="e">
        <v>#REF!</v>
      </c>
      <c r="AJ21" t="e">
        <v>#REF!</v>
      </c>
      <c r="AK21" t="e">
        <v>#REF!</v>
      </c>
      <c r="AL21" t="e">
        <v>#REF!</v>
      </c>
    </row>
    <row r="22" spans="5:38" x14ac:dyDescent="0.3">
      <c r="E22" t="str" cm="1">
        <f t="array" ref="E22">IFERROR(MATCH(PrzydziałDlaOsoby,#REF!,0)+ROW(#REF!),"Brak")</f>
        <v>Brak</v>
      </c>
    </row>
    <row r="23" spans="5:38" x14ac:dyDescent="0.3">
      <c r="E23" t="s">
        <v>310</v>
      </c>
    </row>
    <row r="24" spans="5:38" x14ac:dyDescent="0.3">
      <c r="E24" t="str">
        <f>IFERROR(MATCH(osoba_na_wydziale,UnikatoweHurt,0),"Brak")</f>
        <v>Brak</v>
      </c>
    </row>
    <row r="26" spans="5:38" x14ac:dyDescent="0.3">
      <c r="E26" t="s">
        <v>311</v>
      </c>
    </row>
    <row r="27" spans="5:38" x14ac:dyDescent="0.3">
      <c r="E27">
        <v>1</v>
      </c>
      <c r="Q27" s="14" t="s">
        <v>312</v>
      </c>
    </row>
    <row r="28" spans="5:38" x14ac:dyDescent="0.3">
      <c r="E28" t="s">
        <v>313</v>
      </c>
    </row>
    <row r="29" spans="5:38" x14ac:dyDescent="0.3">
      <c r="E29" t="str">
        <f>LEFT(PrzydziałDlaOsoby,FIND("(",PrzydziałDlaOsoby)-1)</f>
        <v xml:space="preserve">Niekrasz Bartłomiej </v>
      </c>
    </row>
    <row r="30" spans="5:38" x14ac:dyDescent="0.3">
      <c r="E30" t="s">
        <v>314</v>
      </c>
    </row>
    <row r="31" spans="5:38" x14ac:dyDescent="0.3">
      <c r="E31" t="str">
        <f>SUBSTITUTE(RIGHT(PrzydziałDlaOsoby,LEN(PrzydziałDlaOsoby)-FIND("(",PrzydziałDlaOsoby)),")","")</f>
        <v>mgr inż.</v>
      </c>
    </row>
    <row r="32" spans="5:38" x14ac:dyDescent="0.3">
      <c r="E32" t="s">
        <v>315</v>
      </c>
    </row>
    <row r="33" spans="5:5" x14ac:dyDescent="0.3">
      <c r="E33" t="e">
        <f>ROWS(ListaUOpracę)</f>
        <v>#REF!</v>
      </c>
    </row>
  </sheetData>
  <dataValidations disablePrompts="1" count="2">
    <dataValidation type="list" allowBlank="1" showInputMessage="1" showErrorMessage="1" sqref="I1:J1 E1:F1" xr:uid="{5AFA7F3F-1C53-4A8B-B1F5-1923F39F0DB9}">
      <formula1>ListaUCP</formula1>
    </dataValidation>
    <dataValidation type="list" allowBlank="1" showInputMessage="1" showErrorMessage="1" sqref="M1:N1" xr:uid="{00000000-0002-0000-0400-000000000000}">
      <formula1>Nauczyciele</formula1>
    </dataValidation>
  </dataValidations>
  <pageMargins left="0.7" right="0.7" top="0.75" bottom="0.75" header="0.3" footer="0.3"/>
  <tableParts count="1">
    <tablePart r:id="rId1"/>
  </tableParts>
</worksheet>
</file>

<file path=customUI/_rels/customUI14.xml.rels><?xml version="1.0" encoding="UTF-8" standalone="yes"?>
<Relationships xmlns="http://schemas.openxmlformats.org/package/2006/relationships"><Relationship Id="ares" Type="http://schemas.openxmlformats.org/officeDocument/2006/relationships/image" Target="images/ares.png"/><Relationship Id="outlook365" Type="http://schemas.openxmlformats.org/officeDocument/2006/relationships/image" Target="images/outlook365.png"/><Relationship Id="excel" Type="http://schemas.openxmlformats.org/officeDocument/2006/relationships/image" Target="images/excel.png"/><Relationship Id="filtry_usun" Type="http://schemas.openxmlformats.org/officeDocument/2006/relationships/image" Target="images/filtry_usun.png"/><Relationship Id="pdf" Type="http://schemas.openxmlformats.org/officeDocument/2006/relationships/image" Target="images/pdf.png"/><Relationship Id="drukarka" Type="http://schemas.openxmlformats.org/officeDocument/2006/relationships/image" Target="images/drukarka.png"/><Relationship Id="Pisak" Type="http://schemas.openxmlformats.org/officeDocument/2006/relationships/image" Target="images/Pisak.png"/><Relationship Id="biret" Type="http://schemas.openxmlformats.org/officeDocument/2006/relationships/image" Target="images/biret.png"/><Relationship Id="GT2_recycle_empty_green" Type="http://schemas.openxmlformats.org/officeDocument/2006/relationships/image" Target="images/GT2_recycle_empty_green.png"/><Relationship Id="wiersz_po" Type="http://schemas.openxmlformats.org/officeDocument/2006/relationships/image" Target="images/wiersz_po.png"/><Relationship Id="apply" Type="http://schemas.openxmlformats.org/officeDocument/2006/relationships/image" Target="images/apply.png"/><Relationship Id="admin" Type="http://schemas.openxmlformats.org/officeDocument/2006/relationships/image" Target="images/admin.png"/><Relationship Id="sortuj" Type="http://schemas.openxmlformats.org/officeDocument/2006/relationships/image" Target="images/sortuj.png"/><Relationship Id="filtruj" Type="http://schemas.openxmlformats.org/officeDocument/2006/relationships/image" Target="images/filtruj.png"/><Relationship Id="folder" Type="http://schemas.openxmlformats.org/officeDocument/2006/relationships/image" Target="images/folder.png"/></Relationships>
</file>

<file path=customUI/customUI14.xml><?xml version="1.0" encoding="utf-8"?>
<customUI xmlns="http://schemas.microsoft.com/office/2009/07/customui" onLoad="ribbonLoaded">
  <ribbon>
    <tabs>
      <tab id="customTab" label="Przydziały" insertBeforeMso="TabHome">
        <!--insertAfterMso="TabHome"   "PrintOptionsMenu">-->
        <group id="Grupa_pobierz" label="Miłego dnia życzy Dariusz Mróz" tag="MyPersonalGroup_pobieranie">
          <!-- <button id="Admin" label="Admin" supertip="Pokaż lub ukryj arkusze pomocnicze" size="large" onAction="PokażUkryj" image="admin"
		tag="drukPDF"/>  
	  <box id="boxrok" boxStyle="vertical" >
		       <labelControl id ="lblListarok"  label="Wybierz rok"/>
		<comboBox id="cmb_Rok" tag="cmb_rok"
       getItemCount="itemCount_rok"  getText="GetText_rok" getItemLabel="ListItem_rok" sizeString="2020/2021zzz"   
       onChange="cmb_rok_Change" supertip="Wybierz rok akademicki">
           </comboBox>
		</box>-->
          <!--  <button id="DoPdf" label="Do PDF" supertip="Eksportuj do pliku PDF" size="large" onAction="Do_pdf" image="pdf"
		tag="drukPDF"/> 
		 <button id="FolderPdf" label="Folder PDF" supertip="Otwórz folder z plikami PDF" size="large" onAction="OtwórzFolderPDF" image="folder"
		tag="drukPDF"/> 
	<button id="DoOutlook" label="Email PDF" supertip="Eksportuj do pliku PDF i wyślij Emailem" size="large" onAction="Do_pdf_i_email" image="outlook365"
		tag="drukPDF"/> -->
          <button id="UsuwanieFiltra" label="Wyczyść filtry" supertip="Wyczyść wszystkie filtry w arkuszu Przydziały" size="large" onAction="UsuwanieFiltra" image="filtry_usun" getEnabled="filterUsuwanieEnabled" tag="drukPDF"/>
          <button id="Sortuj" label="Sortuj" supertip="Sortowanie domyślne w arkuszu przydziały" onAction="Sortuj" size="large" image="sortuj" tag="drukPDF"/>
        </group>
        <group id="MyCustomGroup_nauczyciele" getLabel="Nauczyciele_label" tag="MyPersonalGroup_nauczyciele">
          <box id="box1" boxStyle="vertical">
            <labelControl id="lblLista" label="Wybierz nauczyciela (Wszyscy)"/>
            <comboBox id="cmb_nauczyciele" tag="cmb_nauczyciele" getItemCount="itemCount_nauczyciele" getText="GetText_nauczyciele" getItemLabel="ListItem_nauczyciele" sizeString="rejestr pism 2012mmmmmmmmmmmmmmmm" onChange="cmb_nauczyciele_Change" supertip="Wybierz nauczyciela z listy nauczycieli">
           </comboBox>
            <box id="box5" boxStyle="horizontal">
              <button id="Zaznacz" label="Zaznacz" supertip="Zaznacza wybranego nauczyciela na liście nauczycieli" onAction="Zaznacz" image="apply" tag="drukPDF"/>
              <button id="FiltrujNauczyciela" supertip="Filtruj wybranego nauczyciela w akruszu Przydziały" onAction="FiltrujNauczyciela" label="Filtruj" image="filtruj" tag="filtrWykonanie"/>
              <button id="Odśwież" label="Odśwież" supertip="Ustawia ponownie filtr i obszar wydruku" onAction="Odśwież" image="ares" tag="drukPDF"/>
              <button id="Wpisz" label="Wpisz" supertip="Wpisz nauczyciela w arkuszu przydziały" onAction="Wpisz" image="Pisak" getEnabled="GetEnabled_Pisak" tag="drukPDF"/>
            </box>
          </box>
          <button id="drukpropozycja" label="Propozycje przydziałów" supertip="Generuje wszystkie propozycje przydziałów " size="large" onAction="drukuj_propozycje" imageMso="P" tag="druk"/>
          <!-- getLabel="GetButtonLabelFiltrujNauczyciela" -->
        </group>
        <group id="MyCustomGroup_hurt" label="Umowy cywilno prawne" tag="MyPersonalGroup_hurt">
          <!-- <comboBox id="cmb_rok" label="Operacja w wydziale"
       getItemCount="itemCount_hurt"  getText="GetText_rok" getItemLabel="ListItem_rok" sizeString="2028/2028"   
       onChange="cmb_rok_Change" supertip="Wybierz rok">
           </comboBox>
               -->
          <button id="drukwniosek" label="Wnioski UCP" supertip="Generuje wszystkie wnioski UCP " size="large" onAction="drukuj_Wnioski" imageMso="W" tag="druk" getEnabled="GetEnabled_wniosek"/>
          <button id="druksprawozdanie" label="Sprawozdania UCP" supertip="Generuje wszystkie srawozdania UCP" size="large" onAction="drukuj_Sprawozdania" imageMso="S" tag="druk" getEnabled="GetEnabled_sprawozdania"/>
          <box id="box6" boxStyle="vertical">
            <labelControl id="lblLista2" label="Wybierz nauczyciela (UCP)"/>
            <comboBox id="cmb_nauczyciele_na_wydziale" tag="cmb_nauczyciele_na_wydziale" getItemCount="itemCount_nauczyciele_na_wydziale" getText="GetText_nauczyciele_na_wydziale" getItemLabel="ListItem_nauczyciele_na_wydziale" sizeString="rejestr pism 2012mmmmmmmmmmmmmmmm" onChange="cmb_nauczyciele_na_wydziale_Change" supertip="Wybierz nauczyciela z listy UCP">
           </comboBox>
            <box id="box8" boxStyle="horizontal">
              <button id="ZaznaczUOP2" label="Zaznacz na hurcie" image="wiersz_po" supertip="Zaznacza wybranego nauczyciela na liście hurtowej" onAction="ZaznaczUOP" getEnabled="GetEnabled_ZaznaczUOP" tag="ZaznaczUOP"/>
              <button id="Drukuj_zHurtu" label="Wydrukuj z hurtu" image="drukarka" supertip="Wydrukuje wybranego nauczyciela z listy hurtowej" onAction="Drukuj_zHurtu" getEnabled="GetEnabled_Drukuj_zHurtu" tag="ZaznaczUOP"/>
            </box>
          </box>
          <!-- <box id="box3" boxStyle="vertical" >
		     <labelControl id ="Listazwydziału"  getLabel="Lbllistazwydziału"/>
            imageMso
		 <comboBox id="cmb_nauczycieleUOP" tag="cmb_nauczycieleUOP"
       getItemCount="itemCount_nauczycieleUOP"  getText="GetText_nauczycieleUOP" getItemLabel="ListItem_nauczycieleUOP" sizeString="rejestr pism 2012mmmmmmmmmmmmmmmm"   
       onChange="cmb_nauczycieleUOP_Change" supertip="Wybierz nauczyciela">
           </comboBox>
              <box id="box4" boxStyle="horizontal" >
                    <button id="odśwież" label="Odśwież" supertip="Wczytaj ponownie przydział i wykonanie dla wybranego nauczyciela"  onAction="cmb_nauczycieleUOP_odśwież" image="GT2_recycle_empty_green" />  
                   <button id="Zaznacz2" label="Zaznacz" supertip="Zaznacza wybranego nauczyciela na liście nauczycieli"  onAction="Zaznacz" image="apply" tag="drukPDF"/>  
                   <button id="ZaznaczUOP" label="Zaznacz na hurcie" image="wiersz_po"  supertip="Zaznacza wybranego nauczyciela na liście hurtowej"  onAction="ZaznaczUOP" getEnabled="GetEnabled_ZaznaczUOP" tag="ZaznaczUOP"/> 
              <button id="Zaznacz2" label="Zaznacz" supertip="Zaznacza wybranego nauczyciela na liście nauczycieli"  onAction="Zaznacz2" image="apply" 
		tag="drukPDF"/>    
		 <button id="buttonPW" label="P lub W" supertip="Tworzy przydział lub wykonanie"  onAction="utwórzPiw" image="GT2_recycle_empty_green" 
		tag="utwórzPiw"/> 
		  </box>   
          </box>-->
          <!--  </box> -->
        </group>
      </tab>
    </tabs>
  </ribbon>
</customUI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17</vt:i4>
      </vt:variant>
    </vt:vector>
  </HeadingPairs>
  <TitlesOfParts>
    <vt:vector size="18" baseType="lpstr">
      <vt:lpstr>sesja zima</vt:lpstr>
      <vt:lpstr>adresDoWydruku</vt:lpstr>
      <vt:lpstr>BrakNauczyciela</vt:lpstr>
      <vt:lpstr>czy_wpisz</vt:lpstr>
      <vt:lpstr>Ile_os_z_UOP</vt:lpstr>
      <vt:lpstr>ileosóbOpracę</vt:lpstr>
      <vt:lpstr>lewyWpisz</vt:lpstr>
      <vt:lpstr>osoba_na_wydziale</vt:lpstr>
      <vt:lpstr>prawyWpisz</vt:lpstr>
      <vt:lpstr>PrzydziałDlaOsoby</vt:lpstr>
      <vt:lpstr>Przydzielonogodzin</vt:lpstr>
      <vt:lpstr>Sprprzydział</vt:lpstr>
      <vt:lpstr>strona_w_hurcie</vt:lpstr>
      <vt:lpstr>Szacowany_czas_operacji</vt:lpstr>
      <vt:lpstr>WierszOsobyZUOP</vt:lpstr>
      <vt:lpstr>wpis_umowa</vt:lpstr>
      <vt:lpstr>Wydział</vt:lpstr>
      <vt:lpstr>Wydział_macierzysty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Dariusz Mróz</dc:creator>
  <cp:keywords/>
  <dc:description/>
  <cp:lastModifiedBy>Wydział Techniczny</cp:lastModifiedBy>
  <cp:revision/>
  <dcterms:created xsi:type="dcterms:W3CDTF">2020-12-04T07:25:07Z</dcterms:created>
  <dcterms:modified xsi:type="dcterms:W3CDTF">2026-02-03T12:43:13Z</dcterms:modified>
  <cp:category/>
  <cp:contentStatus/>
</cp:coreProperties>
</file>